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 codeName="{B1203076-2D4D-A25B-A398-973B695A806A}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https://mpspbr.sharepoint.com/sites/LICITACOES/Shared Documents/2018/PROCESSOS/Pregão Presencial/Pregão Presencial 007_2018 (centrais privadas-PABX)/"/>
    </mc:Choice>
  </mc:AlternateContent>
  <bookViews>
    <workbookView xWindow="12105" yWindow="-15" windowWidth="11910" windowHeight="10155"/>
  </bookViews>
  <sheets>
    <sheet name="PROPOSTA MODELO" sheetId="1" r:id="rId1"/>
    <sheet name="CONSISTÊNCIA" sheetId="2" state="hidden" r:id="rId2"/>
    <sheet name="CIDADES" sheetId="3" state="hidden" r:id="rId3"/>
    <sheet name="LOCALIDADES" sheetId="4" r:id="rId4"/>
  </sheets>
  <definedNames>
    <definedName name="_xlnm.Print_Titles" localSheetId="3">LOCALIDADES!$1:$1</definedName>
  </definedNames>
  <calcPr calcId="171027"/>
</workbook>
</file>

<file path=xl/calcChain.xml><?xml version="1.0" encoding="utf-8"?>
<calcChain xmlns="http://schemas.openxmlformats.org/spreadsheetml/2006/main">
  <c r="C86" i="4" l="1"/>
  <c r="C88" i="4"/>
  <c r="N218" i="1"/>
  <c r="M218" i="1"/>
  <c r="H218" i="1"/>
  <c r="G218" i="1"/>
  <c r="F218" i="1"/>
  <c r="E218" i="1"/>
  <c r="D218" i="1"/>
  <c r="N224" i="1" l="1"/>
  <c r="M224" i="1"/>
  <c r="H224" i="1"/>
  <c r="D224" i="1"/>
  <c r="E224" i="1"/>
  <c r="F224" i="1"/>
  <c r="G224" i="1"/>
  <c r="M267" i="1"/>
  <c r="N266" i="1"/>
  <c r="M266" i="1"/>
  <c r="N263" i="1"/>
  <c r="N238" i="1"/>
  <c r="M216" i="1"/>
  <c r="N216" i="1"/>
  <c r="N210" i="1"/>
  <c r="N208" i="1"/>
  <c r="M208" i="1"/>
  <c r="M195" i="1"/>
  <c r="N195" i="1"/>
  <c r="N179" i="1"/>
  <c r="N166" i="1"/>
  <c r="N125" i="1"/>
  <c r="D266" i="1" l="1"/>
  <c r="E266" i="1"/>
  <c r="F266" i="1"/>
  <c r="G266" i="1"/>
  <c r="H266" i="1"/>
  <c r="H216" i="1"/>
  <c r="G216" i="1"/>
  <c r="F216" i="1"/>
  <c r="E216" i="1"/>
  <c r="D216" i="1"/>
  <c r="D195" i="1"/>
  <c r="E195" i="1"/>
  <c r="F195" i="1"/>
  <c r="G195" i="1"/>
  <c r="H195" i="1"/>
  <c r="M263" i="1" l="1"/>
  <c r="N264" i="1"/>
  <c r="H263" i="1"/>
  <c r="G263" i="1"/>
  <c r="F263" i="1"/>
  <c r="E263" i="1"/>
  <c r="D263" i="1"/>
  <c r="N267" i="1"/>
  <c r="H267" i="1"/>
  <c r="G267" i="1"/>
  <c r="F267" i="1"/>
  <c r="E267" i="1"/>
  <c r="D267" i="1"/>
  <c r="N256" i="1"/>
  <c r="M256" i="1"/>
  <c r="H256" i="1"/>
  <c r="G256" i="1"/>
  <c r="F256" i="1"/>
  <c r="E256" i="1"/>
  <c r="D256" i="1"/>
  <c r="N251" i="1"/>
  <c r="M251" i="1"/>
  <c r="H251" i="1"/>
  <c r="G251" i="1"/>
  <c r="F251" i="1"/>
  <c r="E251" i="1"/>
  <c r="D251" i="1"/>
  <c r="D230" i="1"/>
  <c r="M210" i="1" l="1"/>
  <c r="N189" i="1"/>
  <c r="M189" i="1"/>
  <c r="N180" i="1"/>
  <c r="M180" i="1"/>
  <c r="D189" i="1"/>
  <c r="E189" i="1"/>
  <c r="F189" i="1"/>
  <c r="G189" i="1"/>
  <c r="H189" i="1"/>
  <c r="D180" i="1"/>
  <c r="E180" i="1"/>
  <c r="F180" i="1"/>
  <c r="G180" i="1"/>
  <c r="H180" i="1"/>
  <c r="H3" i="4" l="1"/>
  <c r="I3" i="4"/>
  <c r="J3" i="4"/>
  <c r="M219" i="1" l="1"/>
  <c r="D210" i="1"/>
  <c r="E210" i="1"/>
  <c r="F210" i="1"/>
  <c r="G210" i="1"/>
  <c r="N186" i="1"/>
  <c r="M186" i="1"/>
  <c r="M165" i="1"/>
  <c r="N165" i="1"/>
  <c r="N136" i="1"/>
  <c r="M136" i="1"/>
  <c r="H136" i="1"/>
  <c r="G136" i="1"/>
  <c r="F136" i="1"/>
  <c r="E136" i="1"/>
  <c r="D136" i="1"/>
  <c r="J17" i="4"/>
  <c r="I17" i="4"/>
  <c r="H17" i="4"/>
  <c r="H18" i="4"/>
  <c r="C17" i="4"/>
  <c r="N124" i="1"/>
  <c r="M124" i="1"/>
  <c r="H124" i="1"/>
  <c r="G124" i="1"/>
  <c r="F124" i="1"/>
  <c r="E124" i="1"/>
  <c r="D124" i="1"/>
  <c r="N110" i="1" l="1"/>
  <c r="M110" i="1"/>
  <c r="N109" i="1"/>
  <c r="M109" i="1"/>
  <c r="G109" i="1" l="1"/>
  <c r="F109" i="1"/>
  <c r="E109" i="1"/>
  <c r="D109" i="1"/>
  <c r="G110" i="1"/>
  <c r="F110" i="1"/>
  <c r="E110" i="1"/>
  <c r="D110" i="1"/>
  <c r="D165" i="1"/>
  <c r="E165" i="1"/>
  <c r="F165" i="1"/>
  <c r="G165" i="1"/>
  <c r="D186" i="1"/>
  <c r="E186" i="1"/>
  <c r="F186" i="1"/>
  <c r="G186" i="1"/>
  <c r="C3" i="4"/>
  <c r="H110" i="1"/>
  <c r="H65" i="4"/>
  <c r="I65" i="4"/>
  <c r="J65" i="4"/>
  <c r="C65" i="4"/>
  <c r="H186" i="1"/>
  <c r="J22" i="4"/>
  <c r="I22" i="4"/>
  <c r="H22" i="4"/>
  <c r="C22" i="4"/>
  <c r="H109" i="1"/>
  <c r="H165" i="1"/>
  <c r="H210" i="1"/>
  <c r="J44" i="4"/>
  <c r="I44" i="4"/>
  <c r="H44" i="4"/>
  <c r="C44" i="4"/>
  <c r="J2" i="4"/>
  <c r="I2" i="4"/>
  <c r="H2" i="4"/>
  <c r="C2" i="4"/>
  <c r="C46" i="4"/>
  <c r="J107" i="4" l="1"/>
  <c r="I107" i="4"/>
  <c r="H107" i="4"/>
  <c r="J106" i="4"/>
  <c r="I106" i="4"/>
  <c r="H106" i="4"/>
  <c r="J105" i="4"/>
  <c r="I105" i="4"/>
  <c r="H105" i="4"/>
  <c r="J104" i="4"/>
  <c r="I104" i="4"/>
  <c r="H104" i="4"/>
  <c r="J103" i="4"/>
  <c r="I103" i="4"/>
  <c r="H103" i="4"/>
  <c r="J102" i="4"/>
  <c r="I102" i="4"/>
  <c r="H102" i="4"/>
  <c r="J101" i="4"/>
  <c r="I101" i="4"/>
  <c r="H101" i="4"/>
  <c r="J100" i="4"/>
  <c r="I100" i="4"/>
  <c r="H100" i="4"/>
  <c r="J99" i="4"/>
  <c r="I99" i="4"/>
  <c r="H99" i="4"/>
  <c r="J98" i="4"/>
  <c r="I98" i="4"/>
  <c r="H98" i="4"/>
  <c r="J97" i="4"/>
  <c r="I97" i="4"/>
  <c r="H97" i="4"/>
  <c r="J96" i="4"/>
  <c r="I96" i="4"/>
  <c r="H96" i="4"/>
  <c r="J95" i="4"/>
  <c r="I95" i="4"/>
  <c r="H95" i="4"/>
  <c r="J94" i="4"/>
  <c r="I94" i="4"/>
  <c r="H94" i="4"/>
  <c r="J93" i="4"/>
  <c r="I93" i="4"/>
  <c r="H93" i="4"/>
  <c r="J92" i="4"/>
  <c r="I92" i="4"/>
  <c r="H92" i="4"/>
  <c r="J91" i="4"/>
  <c r="I91" i="4"/>
  <c r="H91" i="4"/>
  <c r="J90" i="4"/>
  <c r="I90" i="4"/>
  <c r="H90" i="4"/>
  <c r="J89" i="4"/>
  <c r="I89" i="4"/>
  <c r="H89" i="4"/>
  <c r="J88" i="4"/>
  <c r="I88" i="4"/>
  <c r="H88" i="4"/>
  <c r="J87" i="4"/>
  <c r="I87" i="4"/>
  <c r="H87" i="4"/>
  <c r="J85" i="4"/>
  <c r="I85" i="4"/>
  <c r="H85" i="4"/>
  <c r="J84" i="4"/>
  <c r="I84" i="4"/>
  <c r="H84" i="4"/>
  <c r="J83" i="4"/>
  <c r="I83" i="4"/>
  <c r="H83" i="4"/>
  <c r="J81" i="4"/>
  <c r="I81" i="4"/>
  <c r="H81" i="4"/>
  <c r="J80" i="4"/>
  <c r="I80" i="4"/>
  <c r="H80" i="4"/>
  <c r="J79" i="4"/>
  <c r="I79" i="4"/>
  <c r="H79" i="4"/>
  <c r="J78" i="4"/>
  <c r="I78" i="4"/>
  <c r="H78" i="4"/>
  <c r="J77" i="4"/>
  <c r="I77" i="4"/>
  <c r="H77" i="4"/>
  <c r="J76" i="4"/>
  <c r="I76" i="4"/>
  <c r="H76" i="4"/>
  <c r="J75" i="4"/>
  <c r="I75" i="4"/>
  <c r="H75" i="4"/>
  <c r="J74" i="4"/>
  <c r="I74" i="4"/>
  <c r="H74" i="4"/>
  <c r="H109" i="4"/>
  <c r="I109" i="4"/>
  <c r="J109" i="4"/>
  <c r="H110" i="4"/>
  <c r="I110" i="4"/>
  <c r="J110" i="4"/>
  <c r="H111" i="4"/>
  <c r="I111" i="4"/>
  <c r="J111" i="4"/>
  <c r="H112" i="4"/>
  <c r="I112" i="4"/>
  <c r="J112" i="4"/>
  <c r="H113" i="4"/>
  <c r="I113" i="4"/>
  <c r="J113" i="4"/>
  <c r="H114" i="4"/>
  <c r="I114" i="4"/>
  <c r="J114" i="4"/>
  <c r="H115" i="4"/>
  <c r="I115" i="4"/>
  <c r="J115" i="4"/>
  <c r="H116" i="4"/>
  <c r="I116" i="4"/>
  <c r="J116" i="4"/>
  <c r="H117" i="4"/>
  <c r="I117" i="4"/>
  <c r="J117" i="4"/>
  <c r="H118" i="4"/>
  <c r="I118" i="4"/>
  <c r="J118" i="4"/>
  <c r="H119" i="4"/>
  <c r="I119" i="4"/>
  <c r="J119" i="4"/>
  <c r="H120" i="4"/>
  <c r="I120" i="4"/>
  <c r="J120" i="4"/>
  <c r="H121" i="4"/>
  <c r="I121" i="4"/>
  <c r="J121" i="4"/>
  <c r="H122" i="4"/>
  <c r="I122" i="4"/>
  <c r="J122" i="4"/>
  <c r="H123" i="4"/>
  <c r="I123" i="4"/>
  <c r="J123" i="4"/>
  <c r="H124" i="4"/>
  <c r="I124" i="4"/>
  <c r="J124" i="4"/>
  <c r="H125" i="4"/>
  <c r="I125" i="4"/>
  <c r="J125" i="4"/>
  <c r="I108" i="4"/>
  <c r="J108" i="4"/>
  <c r="H108" i="4"/>
  <c r="C109" i="4"/>
  <c r="C110" i="4"/>
  <c r="C111" i="4"/>
  <c r="B112" i="4"/>
  <c r="C112" i="4"/>
  <c r="B113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B108" i="4"/>
  <c r="C108" i="4"/>
  <c r="N268" i="1"/>
  <c r="N265" i="1"/>
  <c r="N262" i="1"/>
  <c r="N261" i="1"/>
  <c r="N260" i="1"/>
  <c r="N259" i="1"/>
  <c r="N258" i="1"/>
  <c r="N257" i="1"/>
  <c r="N255" i="1"/>
  <c r="N254" i="1"/>
  <c r="N253" i="1"/>
  <c r="N252" i="1"/>
  <c r="N250" i="1"/>
  <c r="N249" i="1"/>
  <c r="N248" i="1"/>
  <c r="N247" i="1"/>
  <c r="N246" i="1"/>
  <c r="M268" i="1"/>
  <c r="M265" i="1"/>
  <c r="M262" i="1"/>
  <c r="M264" i="1"/>
  <c r="M261" i="1"/>
  <c r="M260" i="1"/>
  <c r="M259" i="1"/>
  <c r="M258" i="1"/>
  <c r="M257" i="1"/>
  <c r="M255" i="1"/>
  <c r="M254" i="1"/>
  <c r="M253" i="1"/>
  <c r="M252" i="1"/>
  <c r="M250" i="1"/>
  <c r="M249" i="1"/>
  <c r="M248" i="1"/>
  <c r="M247" i="1"/>
  <c r="M246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3" i="1"/>
  <c r="N222" i="1"/>
  <c r="N221" i="1"/>
  <c r="N220" i="1"/>
  <c r="N219" i="1"/>
  <c r="N217" i="1"/>
  <c r="N215" i="1"/>
  <c r="N214" i="1"/>
  <c r="N213" i="1"/>
  <c r="N212" i="1"/>
  <c r="N211" i="1"/>
  <c r="N209" i="1"/>
  <c r="N207" i="1"/>
  <c r="N206" i="1"/>
  <c r="N205" i="1"/>
  <c r="N204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3" i="1"/>
  <c r="M222" i="1"/>
  <c r="M221" i="1"/>
  <c r="M220" i="1"/>
  <c r="M217" i="1"/>
  <c r="M215" i="1"/>
  <c r="M214" i="1"/>
  <c r="M213" i="1"/>
  <c r="M212" i="1"/>
  <c r="M211" i="1"/>
  <c r="M209" i="1"/>
  <c r="M207" i="1"/>
  <c r="M206" i="1"/>
  <c r="M205" i="1"/>
  <c r="M204" i="1"/>
  <c r="N194" i="1"/>
  <c r="N193" i="1"/>
  <c r="N192" i="1"/>
  <c r="N191" i="1"/>
  <c r="N190" i="1"/>
  <c r="N188" i="1"/>
  <c r="N187" i="1"/>
  <c r="N185" i="1"/>
  <c r="N183" i="1"/>
  <c r="N184" i="1"/>
  <c r="N182" i="1"/>
  <c r="N181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4" i="1"/>
  <c r="N163" i="1"/>
  <c r="N162" i="1"/>
  <c r="N161" i="1"/>
  <c r="N160" i="1"/>
  <c r="M194" i="1"/>
  <c r="M193" i="1"/>
  <c r="M192" i="1"/>
  <c r="M191" i="1"/>
  <c r="M190" i="1"/>
  <c r="M188" i="1"/>
  <c r="M187" i="1"/>
  <c r="M185" i="1"/>
  <c r="M184" i="1"/>
  <c r="M183" i="1"/>
  <c r="M182" i="1"/>
  <c r="M181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N198" i="1" l="1"/>
  <c r="N241" i="1"/>
  <c r="N240" i="1"/>
  <c r="M166" i="1"/>
  <c r="M164" i="1"/>
  <c r="M163" i="1"/>
  <c r="M162" i="1"/>
  <c r="M161" i="1"/>
  <c r="M160" i="1"/>
  <c r="N151" i="1"/>
  <c r="N150" i="1"/>
  <c r="N149" i="1"/>
  <c r="N147" i="1"/>
  <c r="N145" i="1"/>
  <c r="N137" i="1"/>
  <c r="N152" i="1"/>
  <c r="N148" i="1"/>
  <c r="N146" i="1"/>
  <c r="N144" i="1"/>
  <c r="N143" i="1"/>
  <c r="N142" i="1"/>
  <c r="N141" i="1"/>
  <c r="N140" i="1"/>
  <c r="N139" i="1"/>
  <c r="N138" i="1"/>
  <c r="N135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5" i="1"/>
  <c r="N127" i="1"/>
  <c r="N126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M127" i="1"/>
  <c r="M126" i="1"/>
  <c r="M125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H259" i="1"/>
  <c r="H260" i="1"/>
  <c r="H261" i="1"/>
  <c r="H262" i="1"/>
  <c r="H264" i="1"/>
  <c r="H265" i="1"/>
  <c r="H268" i="1"/>
  <c r="D258" i="1"/>
  <c r="E258" i="1"/>
  <c r="F258" i="1"/>
  <c r="G258" i="1"/>
  <c r="D259" i="1"/>
  <c r="E259" i="1"/>
  <c r="F259" i="1"/>
  <c r="G259" i="1"/>
  <c r="D260" i="1"/>
  <c r="E260" i="1"/>
  <c r="F260" i="1"/>
  <c r="G260" i="1"/>
  <c r="D261" i="1"/>
  <c r="E261" i="1"/>
  <c r="F261" i="1"/>
  <c r="G261" i="1"/>
  <c r="D262" i="1"/>
  <c r="E262" i="1"/>
  <c r="F262" i="1"/>
  <c r="G262" i="1"/>
  <c r="D264" i="1"/>
  <c r="E264" i="1"/>
  <c r="F264" i="1"/>
  <c r="G264" i="1"/>
  <c r="H247" i="1"/>
  <c r="H248" i="1"/>
  <c r="H249" i="1"/>
  <c r="H250" i="1"/>
  <c r="H252" i="1"/>
  <c r="H253" i="1"/>
  <c r="H254" i="1"/>
  <c r="H255" i="1"/>
  <c r="H257" i="1"/>
  <c r="H258" i="1"/>
  <c r="H246" i="1"/>
  <c r="H60" i="4"/>
  <c r="I60" i="4"/>
  <c r="J60" i="4"/>
  <c r="H61" i="4"/>
  <c r="I61" i="4"/>
  <c r="J61" i="4"/>
  <c r="H62" i="4"/>
  <c r="I62" i="4"/>
  <c r="J62" i="4"/>
  <c r="H63" i="4"/>
  <c r="I63" i="4"/>
  <c r="J63" i="4"/>
  <c r="H64" i="4"/>
  <c r="I64" i="4"/>
  <c r="J64" i="4"/>
  <c r="H66" i="4"/>
  <c r="I66" i="4"/>
  <c r="J66" i="4"/>
  <c r="H67" i="4"/>
  <c r="I67" i="4"/>
  <c r="J67" i="4"/>
  <c r="H69" i="4"/>
  <c r="I69" i="4"/>
  <c r="J69" i="4"/>
  <c r="H70" i="4"/>
  <c r="I70" i="4"/>
  <c r="J70" i="4"/>
  <c r="H71" i="4"/>
  <c r="I71" i="4"/>
  <c r="J71" i="4"/>
  <c r="H72" i="4"/>
  <c r="I72" i="4"/>
  <c r="J72" i="4"/>
  <c r="H73" i="4"/>
  <c r="I73" i="4"/>
  <c r="J73" i="4"/>
  <c r="H40" i="4"/>
  <c r="I40" i="4"/>
  <c r="J40" i="4"/>
  <c r="H41" i="4"/>
  <c r="I41" i="4"/>
  <c r="J41" i="4"/>
  <c r="H42" i="4"/>
  <c r="I42" i="4"/>
  <c r="J42" i="4"/>
  <c r="H43" i="4"/>
  <c r="I43" i="4"/>
  <c r="J43" i="4"/>
  <c r="H45" i="4"/>
  <c r="I45" i="4"/>
  <c r="J45" i="4"/>
  <c r="H46" i="4"/>
  <c r="I46" i="4"/>
  <c r="J46" i="4"/>
  <c r="H47" i="4"/>
  <c r="I47" i="4"/>
  <c r="J47" i="4"/>
  <c r="H48" i="4"/>
  <c r="I48" i="4"/>
  <c r="J48" i="4"/>
  <c r="H49" i="4"/>
  <c r="I49" i="4"/>
  <c r="J49" i="4"/>
  <c r="H50" i="4"/>
  <c r="I50" i="4"/>
  <c r="J50" i="4"/>
  <c r="H51" i="4"/>
  <c r="I51" i="4"/>
  <c r="J51" i="4"/>
  <c r="H52" i="4"/>
  <c r="I52" i="4"/>
  <c r="J52" i="4"/>
  <c r="H53" i="4"/>
  <c r="I53" i="4"/>
  <c r="J53" i="4"/>
  <c r="H54" i="4"/>
  <c r="I54" i="4"/>
  <c r="J54" i="4"/>
  <c r="H55" i="4"/>
  <c r="I55" i="4"/>
  <c r="J55" i="4"/>
  <c r="H56" i="4"/>
  <c r="I56" i="4"/>
  <c r="J56" i="4"/>
  <c r="H57" i="4"/>
  <c r="I57" i="4"/>
  <c r="J57" i="4"/>
  <c r="H58" i="4"/>
  <c r="I58" i="4"/>
  <c r="J58" i="4"/>
  <c r="I39" i="4"/>
  <c r="J39" i="4"/>
  <c r="H39" i="4"/>
  <c r="H29" i="4"/>
  <c r="I29" i="4"/>
  <c r="J29" i="4"/>
  <c r="H30" i="4"/>
  <c r="I30" i="4"/>
  <c r="J30" i="4"/>
  <c r="H31" i="4"/>
  <c r="I31" i="4"/>
  <c r="J31" i="4"/>
  <c r="H32" i="4"/>
  <c r="I32" i="4"/>
  <c r="J32" i="4"/>
  <c r="H33" i="4"/>
  <c r="I33" i="4"/>
  <c r="J33" i="4"/>
  <c r="H34" i="4"/>
  <c r="I34" i="4"/>
  <c r="J34" i="4"/>
  <c r="H35" i="4"/>
  <c r="I35" i="4"/>
  <c r="J35" i="4"/>
  <c r="H36" i="4"/>
  <c r="I36" i="4"/>
  <c r="J36" i="4"/>
  <c r="H37" i="4"/>
  <c r="I37" i="4"/>
  <c r="J37" i="4"/>
  <c r="H38" i="4"/>
  <c r="I38" i="4"/>
  <c r="J38" i="4"/>
  <c r="H23" i="4"/>
  <c r="I23" i="4"/>
  <c r="J23" i="4"/>
  <c r="H24" i="4"/>
  <c r="I24" i="4"/>
  <c r="J24" i="4"/>
  <c r="H25" i="4"/>
  <c r="I25" i="4"/>
  <c r="J25" i="4"/>
  <c r="H26" i="4"/>
  <c r="I26" i="4"/>
  <c r="J26" i="4"/>
  <c r="H27" i="4"/>
  <c r="I27" i="4"/>
  <c r="J27" i="4"/>
  <c r="H28" i="4"/>
  <c r="I28" i="4"/>
  <c r="J28" i="4"/>
  <c r="I21" i="4"/>
  <c r="J21" i="4"/>
  <c r="H5" i="4"/>
  <c r="I5" i="4"/>
  <c r="J5" i="4"/>
  <c r="H6" i="4"/>
  <c r="I6" i="4"/>
  <c r="J6" i="4"/>
  <c r="H7" i="4"/>
  <c r="I7" i="4"/>
  <c r="J7" i="4"/>
  <c r="H8" i="4"/>
  <c r="I8" i="4"/>
  <c r="J8" i="4"/>
  <c r="H9" i="4"/>
  <c r="I9" i="4"/>
  <c r="J9" i="4"/>
  <c r="H10" i="4"/>
  <c r="I10" i="4"/>
  <c r="J10" i="4"/>
  <c r="H11" i="4"/>
  <c r="I11" i="4"/>
  <c r="J11" i="4"/>
  <c r="H12" i="4"/>
  <c r="I12" i="4"/>
  <c r="J12" i="4"/>
  <c r="H13" i="4"/>
  <c r="I13" i="4"/>
  <c r="J13" i="4"/>
  <c r="H14" i="4"/>
  <c r="I14" i="4"/>
  <c r="J14" i="4"/>
  <c r="H15" i="4"/>
  <c r="I15" i="4"/>
  <c r="J15" i="4"/>
  <c r="H16" i="4"/>
  <c r="I16" i="4"/>
  <c r="J16" i="4"/>
  <c r="I18" i="4"/>
  <c r="J18" i="4"/>
  <c r="H19" i="4"/>
  <c r="I19" i="4"/>
  <c r="J19" i="4"/>
  <c r="H20" i="4"/>
  <c r="I20" i="4"/>
  <c r="J20" i="4"/>
  <c r="H21" i="4"/>
  <c r="I4" i="4"/>
  <c r="J4" i="4"/>
  <c r="H4" i="4"/>
  <c r="B74" i="4"/>
  <c r="D103" i="4"/>
  <c r="D104" i="4"/>
  <c r="D105" i="4"/>
  <c r="D106" i="4"/>
  <c r="D102" i="4"/>
  <c r="D101" i="4"/>
  <c r="D100" i="4"/>
  <c r="C75" i="4"/>
  <c r="C76" i="4"/>
  <c r="C77" i="4"/>
  <c r="C78" i="4"/>
  <c r="C79" i="4"/>
  <c r="C80" i="4"/>
  <c r="C81" i="4"/>
  <c r="C83" i="4"/>
  <c r="C84" i="4"/>
  <c r="C85" i="4"/>
  <c r="C87" i="4"/>
  <c r="C89" i="4"/>
  <c r="C90" i="4"/>
  <c r="C91" i="4"/>
  <c r="C92" i="4"/>
  <c r="C93" i="4"/>
  <c r="D94" i="4"/>
  <c r="D95" i="4"/>
  <c r="D96" i="4"/>
  <c r="D97" i="4"/>
  <c r="D98" i="4"/>
  <c r="D99" i="4"/>
  <c r="C74" i="4"/>
  <c r="B39" i="4"/>
  <c r="B59" i="4"/>
  <c r="B67" i="4"/>
  <c r="C40" i="4"/>
  <c r="C41" i="4"/>
  <c r="C42" i="4"/>
  <c r="C43" i="4"/>
  <c r="C45" i="4"/>
  <c r="C47" i="4"/>
  <c r="C48" i="4"/>
  <c r="C49" i="4"/>
  <c r="C50" i="4"/>
  <c r="C51" i="4"/>
  <c r="C52" i="4"/>
  <c r="C53" i="4"/>
  <c r="C54" i="4"/>
  <c r="C55" i="4"/>
  <c r="C56" i="4"/>
  <c r="C57" i="4"/>
  <c r="C58" i="4"/>
  <c r="C60" i="4"/>
  <c r="C61" i="4"/>
  <c r="C62" i="4"/>
  <c r="C63" i="4"/>
  <c r="C64" i="4"/>
  <c r="C66" i="4"/>
  <c r="C67" i="4"/>
  <c r="C69" i="4"/>
  <c r="C70" i="4"/>
  <c r="C71" i="4"/>
  <c r="C72" i="4"/>
  <c r="C73" i="4"/>
  <c r="C39" i="4"/>
  <c r="B29" i="4"/>
  <c r="B21" i="4"/>
  <c r="C38" i="4"/>
  <c r="C36" i="4"/>
  <c r="C37" i="4"/>
  <c r="C31" i="4"/>
  <c r="C32" i="4"/>
  <c r="C33" i="4"/>
  <c r="C34" i="4"/>
  <c r="C35" i="4"/>
  <c r="C23" i="4"/>
  <c r="C24" i="4"/>
  <c r="C25" i="4"/>
  <c r="C26" i="4"/>
  <c r="C27" i="4"/>
  <c r="C28" i="4"/>
  <c r="C29" i="4"/>
  <c r="C30" i="4"/>
  <c r="C21" i="4"/>
  <c r="B5" i="4"/>
  <c r="B15" i="4"/>
  <c r="B2" i="4"/>
  <c r="C5" i="4"/>
  <c r="C6" i="4"/>
  <c r="C7" i="4"/>
  <c r="C8" i="4"/>
  <c r="C9" i="4"/>
  <c r="C10" i="4"/>
  <c r="C11" i="4"/>
  <c r="C12" i="4"/>
  <c r="C13" i="4"/>
  <c r="C14" i="4"/>
  <c r="C15" i="4"/>
  <c r="C16" i="4"/>
  <c r="C18" i="4"/>
  <c r="C19" i="4"/>
  <c r="C20" i="4"/>
  <c r="C4" i="4"/>
  <c r="N197" i="1" l="1"/>
  <c r="N129" i="1"/>
  <c r="N130" i="1"/>
  <c r="N155" i="1"/>
  <c r="N154" i="1"/>
  <c r="G238" i="1"/>
  <c r="F238" i="1"/>
  <c r="E238" i="1"/>
  <c r="D238" i="1"/>
  <c r="G237" i="1"/>
  <c r="F237" i="1"/>
  <c r="E237" i="1"/>
  <c r="D237" i="1"/>
  <c r="G236" i="1"/>
  <c r="F236" i="1"/>
  <c r="E236" i="1"/>
  <c r="D236" i="1"/>
  <c r="G235" i="1"/>
  <c r="F235" i="1"/>
  <c r="E235" i="1"/>
  <c r="D235" i="1"/>
  <c r="G234" i="1"/>
  <c r="F234" i="1"/>
  <c r="E234" i="1"/>
  <c r="D234" i="1"/>
  <c r="G233" i="1"/>
  <c r="F233" i="1"/>
  <c r="E233" i="1"/>
  <c r="D233" i="1"/>
  <c r="G232" i="1"/>
  <c r="F232" i="1"/>
  <c r="E232" i="1"/>
  <c r="D232" i="1"/>
  <c r="G231" i="1"/>
  <c r="F231" i="1"/>
  <c r="E231" i="1"/>
  <c r="D231" i="1"/>
  <c r="G230" i="1"/>
  <c r="F230" i="1"/>
  <c r="E230" i="1"/>
  <c r="G229" i="1"/>
  <c r="F229" i="1"/>
  <c r="E229" i="1"/>
  <c r="D229" i="1"/>
  <c r="G228" i="1"/>
  <c r="F228" i="1"/>
  <c r="E228" i="1"/>
  <c r="D228" i="1"/>
  <c r="G227" i="1"/>
  <c r="F227" i="1"/>
  <c r="E227" i="1"/>
  <c r="D227" i="1"/>
  <c r="G226" i="1"/>
  <c r="F226" i="1"/>
  <c r="E226" i="1"/>
  <c r="D226" i="1"/>
  <c r="G225" i="1"/>
  <c r="F225" i="1"/>
  <c r="E225" i="1"/>
  <c r="D225" i="1"/>
  <c r="H223" i="1"/>
  <c r="G223" i="1"/>
  <c r="F223" i="1"/>
  <c r="E223" i="1"/>
  <c r="D223" i="1"/>
  <c r="H222" i="1"/>
  <c r="G222" i="1"/>
  <c r="F222" i="1"/>
  <c r="E222" i="1"/>
  <c r="D222" i="1"/>
  <c r="H221" i="1"/>
  <c r="G221" i="1"/>
  <c r="F221" i="1"/>
  <c r="E221" i="1"/>
  <c r="D221" i="1"/>
  <c r="H220" i="1"/>
  <c r="G220" i="1"/>
  <c r="F220" i="1"/>
  <c r="E220" i="1"/>
  <c r="D220" i="1"/>
  <c r="H219" i="1"/>
  <c r="G219" i="1"/>
  <c r="F219" i="1"/>
  <c r="E219" i="1"/>
  <c r="D219" i="1"/>
  <c r="H217" i="1"/>
  <c r="G217" i="1"/>
  <c r="F217" i="1"/>
  <c r="E217" i="1"/>
  <c r="D217" i="1"/>
  <c r="H207" i="1"/>
  <c r="G207" i="1"/>
  <c r="F207" i="1"/>
  <c r="E207" i="1"/>
  <c r="D207" i="1"/>
  <c r="H215" i="1"/>
  <c r="H214" i="1"/>
  <c r="H213" i="1"/>
  <c r="H212" i="1"/>
  <c r="H211" i="1"/>
  <c r="H209" i="1"/>
  <c r="H208" i="1"/>
  <c r="H206" i="1"/>
  <c r="H205" i="1"/>
  <c r="H204" i="1"/>
  <c r="H194" i="1"/>
  <c r="G194" i="1"/>
  <c r="F194" i="1"/>
  <c r="E194" i="1"/>
  <c r="D194" i="1"/>
  <c r="H193" i="1"/>
  <c r="G193" i="1"/>
  <c r="F193" i="1"/>
  <c r="E193" i="1"/>
  <c r="D193" i="1"/>
  <c r="H192" i="1"/>
  <c r="G192" i="1"/>
  <c r="F192" i="1"/>
  <c r="E192" i="1"/>
  <c r="D192" i="1"/>
  <c r="H191" i="1"/>
  <c r="G191" i="1"/>
  <c r="F191" i="1"/>
  <c r="E191" i="1"/>
  <c r="D191" i="1"/>
  <c r="H190" i="1"/>
  <c r="G190" i="1"/>
  <c r="F190" i="1"/>
  <c r="E190" i="1"/>
  <c r="D190" i="1"/>
  <c r="H188" i="1"/>
  <c r="G188" i="1"/>
  <c r="F188" i="1"/>
  <c r="E188" i="1"/>
  <c r="D188" i="1"/>
  <c r="H187" i="1"/>
  <c r="G187" i="1"/>
  <c r="F187" i="1"/>
  <c r="E187" i="1"/>
  <c r="D187" i="1"/>
  <c r="H185" i="1"/>
  <c r="G185" i="1"/>
  <c r="F185" i="1"/>
  <c r="E185" i="1"/>
  <c r="D185" i="1"/>
  <c r="H184" i="1"/>
  <c r="G184" i="1"/>
  <c r="F184" i="1"/>
  <c r="E184" i="1"/>
  <c r="D184" i="1"/>
  <c r="H183" i="1"/>
  <c r="G183" i="1"/>
  <c r="F183" i="1"/>
  <c r="E183" i="1"/>
  <c r="D183" i="1"/>
  <c r="H182" i="1"/>
  <c r="G182" i="1"/>
  <c r="F182" i="1"/>
  <c r="E182" i="1"/>
  <c r="D182" i="1"/>
  <c r="H181" i="1"/>
  <c r="G181" i="1"/>
  <c r="F181" i="1"/>
  <c r="E181" i="1"/>
  <c r="D181" i="1"/>
  <c r="H179" i="1"/>
  <c r="G179" i="1"/>
  <c r="F179" i="1"/>
  <c r="E179" i="1"/>
  <c r="D179" i="1"/>
  <c r="H178" i="1"/>
  <c r="G178" i="1"/>
  <c r="F178" i="1"/>
  <c r="E178" i="1"/>
  <c r="D178" i="1"/>
  <c r="H177" i="1"/>
  <c r="G177" i="1"/>
  <c r="F177" i="1"/>
  <c r="E177" i="1"/>
  <c r="D177" i="1"/>
  <c r="H176" i="1"/>
  <c r="G176" i="1"/>
  <c r="F176" i="1"/>
  <c r="E176" i="1"/>
  <c r="D176" i="1"/>
  <c r="H175" i="1"/>
  <c r="G175" i="1"/>
  <c r="F175" i="1"/>
  <c r="E175" i="1"/>
  <c r="D175" i="1"/>
  <c r="H174" i="1"/>
  <c r="G174" i="1"/>
  <c r="F174" i="1"/>
  <c r="E174" i="1"/>
  <c r="D174" i="1"/>
  <c r="H173" i="1"/>
  <c r="G173" i="1"/>
  <c r="F173" i="1"/>
  <c r="E173" i="1"/>
  <c r="D173" i="1"/>
  <c r="H172" i="1"/>
  <c r="G172" i="1"/>
  <c r="F172" i="1"/>
  <c r="E172" i="1"/>
  <c r="D172" i="1"/>
  <c r="H171" i="1"/>
  <c r="G171" i="1"/>
  <c r="F171" i="1"/>
  <c r="E171" i="1"/>
  <c r="D171" i="1"/>
  <c r="H170" i="1"/>
  <c r="G170" i="1"/>
  <c r="F170" i="1"/>
  <c r="E170" i="1"/>
  <c r="D170" i="1"/>
  <c r="H169" i="1"/>
  <c r="G169" i="1"/>
  <c r="F169" i="1"/>
  <c r="E169" i="1"/>
  <c r="D169" i="1"/>
  <c r="H168" i="1"/>
  <c r="G168" i="1"/>
  <c r="F168" i="1"/>
  <c r="E168" i="1"/>
  <c r="D168" i="1"/>
  <c r="H167" i="1"/>
  <c r="G167" i="1"/>
  <c r="F167" i="1"/>
  <c r="E167" i="1"/>
  <c r="D167" i="1"/>
  <c r="H166" i="1"/>
  <c r="H164" i="1"/>
  <c r="H163" i="1"/>
  <c r="H162" i="1"/>
  <c r="H161" i="1"/>
  <c r="H160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5" i="1"/>
  <c r="H127" i="1"/>
  <c r="H126" i="1"/>
  <c r="H125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G152" i="1"/>
  <c r="F152" i="1"/>
  <c r="E152" i="1"/>
  <c r="D152" i="1"/>
  <c r="G151" i="1"/>
  <c r="F151" i="1"/>
  <c r="E151" i="1"/>
  <c r="D151" i="1"/>
  <c r="G150" i="1"/>
  <c r="F150" i="1"/>
  <c r="E150" i="1"/>
  <c r="D150" i="1"/>
  <c r="G149" i="1"/>
  <c r="F149" i="1"/>
  <c r="E149" i="1"/>
  <c r="D149" i="1"/>
  <c r="G148" i="1"/>
  <c r="F148" i="1"/>
  <c r="E148" i="1"/>
  <c r="D148" i="1"/>
  <c r="G147" i="1"/>
  <c r="F147" i="1"/>
  <c r="E147" i="1"/>
  <c r="D147" i="1"/>
  <c r="G146" i="1"/>
  <c r="F146" i="1"/>
  <c r="E146" i="1"/>
  <c r="D146" i="1"/>
  <c r="G145" i="1"/>
  <c r="F145" i="1"/>
  <c r="E145" i="1"/>
  <c r="D145" i="1"/>
  <c r="G144" i="1"/>
  <c r="F144" i="1"/>
  <c r="E144" i="1"/>
  <c r="D144" i="1"/>
  <c r="G143" i="1"/>
  <c r="F143" i="1"/>
  <c r="E143" i="1"/>
  <c r="D143" i="1"/>
  <c r="G142" i="1"/>
  <c r="F142" i="1"/>
  <c r="E142" i="1"/>
  <c r="D142" i="1"/>
  <c r="G141" i="1"/>
  <c r="F141" i="1"/>
  <c r="E141" i="1"/>
  <c r="D141" i="1"/>
  <c r="G140" i="1"/>
  <c r="F140" i="1"/>
  <c r="E140" i="1"/>
  <c r="D140" i="1"/>
  <c r="G127" i="1"/>
  <c r="F127" i="1"/>
  <c r="E127" i="1"/>
  <c r="D127" i="1"/>
  <c r="G126" i="1"/>
  <c r="F126" i="1"/>
  <c r="E126" i="1"/>
  <c r="D126" i="1"/>
  <c r="G125" i="1"/>
  <c r="F125" i="1"/>
  <c r="E125" i="1"/>
  <c r="D125" i="1"/>
  <c r="G123" i="1"/>
  <c r="F123" i="1"/>
  <c r="E123" i="1"/>
  <c r="D123" i="1"/>
  <c r="G122" i="1"/>
  <c r="F122" i="1"/>
  <c r="E122" i="1"/>
  <c r="D122" i="1"/>
  <c r="G121" i="1"/>
  <c r="F121" i="1"/>
  <c r="E121" i="1"/>
  <c r="D121" i="1"/>
  <c r="G120" i="1"/>
  <c r="F120" i="1"/>
  <c r="E120" i="1"/>
  <c r="D120" i="1"/>
  <c r="G119" i="1"/>
  <c r="F119" i="1"/>
  <c r="E119" i="1"/>
  <c r="D119" i="1"/>
  <c r="G118" i="1"/>
  <c r="F118" i="1"/>
  <c r="E118" i="1"/>
  <c r="D118" i="1"/>
  <c r="G117" i="1"/>
  <c r="F117" i="1"/>
  <c r="E117" i="1"/>
  <c r="D117" i="1"/>
  <c r="G116" i="1"/>
  <c r="F116" i="1"/>
  <c r="E116" i="1"/>
  <c r="D116" i="1"/>
  <c r="G115" i="1"/>
  <c r="F115" i="1"/>
  <c r="E115" i="1"/>
  <c r="D115" i="1"/>
  <c r="G114" i="1"/>
  <c r="F114" i="1"/>
  <c r="E114" i="1"/>
  <c r="D114" i="1"/>
  <c r="G113" i="1"/>
  <c r="F113" i="1"/>
  <c r="E113" i="1"/>
  <c r="D113" i="1"/>
  <c r="G112" i="1"/>
  <c r="F112" i="1"/>
  <c r="E112" i="1"/>
  <c r="D112" i="1"/>
  <c r="G268" i="1" l="1"/>
  <c r="F268" i="1"/>
  <c r="E268" i="1"/>
  <c r="D268" i="1"/>
  <c r="G265" i="1"/>
  <c r="F265" i="1"/>
  <c r="E265" i="1"/>
  <c r="D265" i="1"/>
  <c r="G257" i="1"/>
  <c r="F257" i="1"/>
  <c r="E257" i="1"/>
  <c r="D257" i="1"/>
  <c r="G255" i="1"/>
  <c r="F255" i="1"/>
  <c r="E255" i="1"/>
  <c r="D255" i="1"/>
  <c r="G254" i="1"/>
  <c r="F254" i="1"/>
  <c r="E254" i="1"/>
  <c r="D254" i="1"/>
  <c r="G253" i="1"/>
  <c r="F253" i="1"/>
  <c r="E253" i="1"/>
  <c r="D253" i="1"/>
  <c r="G252" i="1"/>
  <c r="F252" i="1"/>
  <c r="E252" i="1"/>
  <c r="D252" i="1"/>
  <c r="G250" i="1"/>
  <c r="F250" i="1"/>
  <c r="E250" i="1"/>
  <c r="D250" i="1"/>
  <c r="G249" i="1"/>
  <c r="F249" i="1"/>
  <c r="E249" i="1"/>
  <c r="D249" i="1"/>
  <c r="G248" i="1"/>
  <c r="F248" i="1"/>
  <c r="E248" i="1"/>
  <c r="D248" i="1"/>
  <c r="G247" i="1"/>
  <c r="F247" i="1"/>
  <c r="E247" i="1"/>
  <c r="D247" i="1"/>
  <c r="G246" i="1"/>
  <c r="F246" i="1"/>
  <c r="E246" i="1"/>
  <c r="D246" i="1"/>
  <c r="G215" i="1"/>
  <c r="F215" i="1"/>
  <c r="E215" i="1"/>
  <c r="D215" i="1"/>
  <c r="G214" i="1"/>
  <c r="F214" i="1"/>
  <c r="E214" i="1"/>
  <c r="D214" i="1"/>
  <c r="G213" i="1"/>
  <c r="F213" i="1"/>
  <c r="E213" i="1"/>
  <c r="D213" i="1"/>
  <c r="G212" i="1"/>
  <c r="F212" i="1"/>
  <c r="E212" i="1"/>
  <c r="D212" i="1"/>
  <c r="G211" i="1"/>
  <c r="F211" i="1"/>
  <c r="E211" i="1"/>
  <c r="D211" i="1"/>
  <c r="G209" i="1"/>
  <c r="F209" i="1"/>
  <c r="E209" i="1"/>
  <c r="D209" i="1"/>
  <c r="G208" i="1"/>
  <c r="F208" i="1"/>
  <c r="E208" i="1"/>
  <c r="D208" i="1"/>
  <c r="G206" i="1"/>
  <c r="F206" i="1"/>
  <c r="E206" i="1"/>
  <c r="D206" i="1"/>
  <c r="G205" i="1"/>
  <c r="F205" i="1"/>
  <c r="E205" i="1"/>
  <c r="D205" i="1"/>
  <c r="G204" i="1"/>
  <c r="F204" i="1"/>
  <c r="E204" i="1"/>
  <c r="D204" i="1"/>
  <c r="G166" i="1"/>
  <c r="F166" i="1"/>
  <c r="E166" i="1"/>
  <c r="D166" i="1"/>
  <c r="G164" i="1"/>
  <c r="F164" i="1"/>
  <c r="E164" i="1"/>
  <c r="D164" i="1"/>
  <c r="G163" i="1"/>
  <c r="F163" i="1"/>
  <c r="E163" i="1"/>
  <c r="D163" i="1"/>
  <c r="G162" i="1"/>
  <c r="F162" i="1"/>
  <c r="E162" i="1"/>
  <c r="D162" i="1"/>
  <c r="G161" i="1"/>
  <c r="F161" i="1"/>
  <c r="E161" i="1"/>
  <c r="D161" i="1"/>
  <c r="G160" i="1"/>
  <c r="F160" i="1"/>
  <c r="E160" i="1"/>
  <c r="D160" i="1"/>
  <c r="G139" i="1"/>
  <c r="F139" i="1"/>
  <c r="E139" i="1"/>
  <c r="D139" i="1"/>
  <c r="G138" i="1"/>
  <c r="F138" i="1"/>
  <c r="E138" i="1"/>
  <c r="D138" i="1"/>
  <c r="G137" i="1"/>
  <c r="F137" i="1"/>
  <c r="E137" i="1"/>
  <c r="D137" i="1"/>
  <c r="G135" i="1"/>
  <c r="F135" i="1"/>
  <c r="E135" i="1"/>
  <c r="D135" i="1"/>
  <c r="N131" i="1"/>
  <c r="G111" i="1"/>
  <c r="F111" i="1"/>
  <c r="E111" i="1"/>
  <c r="D111" i="1"/>
  <c r="N270" i="1" l="1"/>
  <c r="N271" i="1"/>
  <c r="N156" i="1"/>
  <c r="N199" i="1"/>
  <c r="N242" i="1"/>
  <c r="N132" i="1"/>
  <c r="H19" i="2"/>
  <c r="I19" i="2"/>
  <c r="J19" i="2"/>
  <c r="K19" i="2"/>
  <c r="L19" i="2"/>
  <c r="H20" i="2"/>
  <c r="I20" i="2"/>
  <c r="J20" i="2"/>
  <c r="K20" i="2"/>
  <c r="L20" i="2"/>
  <c r="H21" i="2"/>
  <c r="I21" i="2"/>
  <c r="J21" i="2"/>
  <c r="K21" i="2"/>
  <c r="L21" i="2"/>
  <c r="H22" i="2"/>
  <c r="I22" i="2"/>
  <c r="J22" i="2"/>
  <c r="K22" i="2"/>
  <c r="L22" i="2"/>
  <c r="H23" i="2"/>
  <c r="I23" i="2"/>
  <c r="J23" i="2"/>
  <c r="K23" i="2"/>
  <c r="L23" i="2"/>
  <c r="H24" i="2"/>
  <c r="I24" i="2"/>
  <c r="J24" i="2"/>
  <c r="K24" i="2"/>
  <c r="L24" i="2"/>
  <c r="I18" i="2"/>
  <c r="J18" i="2"/>
  <c r="K18" i="2"/>
  <c r="L18" i="2"/>
  <c r="H18" i="2"/>
  <c r="D18" i="2"/>
  <c r="D19" i="2"/>
  <c r="D20" i="2"/>
  <c r="D21" i="2"/>
  <c r="D22" i="2"/>
  <c r="D23" i="2"/>
  <c r="D24" i="2"/>
  <c r="C19" i="2"/>
  <c r="C20" i="2"/>
  <c r="C21" i="2"/>
  <c r="C22" i="2"/>
  <c r="C23" i="2"/>
  <c r="C24" i="2"/>
  <c r="C18" i="2"/>
  <c r="F13" i="2"/>
  <c r="E13" i="2"/>
  <c r="D13" i="2"/>
  <c r="C13" i="2"/>
  <c r="B13" i="2"/>
  <c r="A13" i="2"/>
  <c r="D10" i="2"/>
  <c r="C10" i="2"/>
  <c r="B10" i="2"/>
  <c r="D9" i="2"/>
  <c r="C9" i="2"/>
  <c r="B9" i="2"/>
  <c r="D8" i="2"/>
  <c r="C8" i="2"/>
  <c r="B8" i="2"/>
  <c r="C5" i="2"/>
  <c r="B5" i="2"/>
  <c r="A5" i="2"/>
  <c r="E30" i="2"/>
  <c r="D30" i="2"/>
  <c r="F29" i="2"/>
  <c r="E29" i="2"/>
  <c r="D29" i="2"/>
  <c r="C30" i="2"/>
  <c r="B30" i="2"/>
  <c r="C29" i="2"/>
  <c r="B29" i="2"/>
  <c r="F278" i="1" l="1"/>
  <c r="N272" i="1"/>
  <c r="N273" i="1" s="1"/>
  <c r="F279" i="1"/>
  <c r="F280" i="1" s="1"/>
  <c r="N200" i="1"/>
  <c r="N157" i="1"/>
  <c r="N243" i="1"/>
  <c r="A26" i="2"/>
  <c r="G13" i="2"/>
  <c r="E8" i="2"/>
  <c r="E10" i="2"/>
  <c r="E9" i="2"/>
  <c r="G30" i="2"/>
  <c r="D5" i="2"/>
  <c r="G29" i="2"/>
  <c r="F281" i="1" l="1"/>
  <c r="A31" i="2"/>
  <c r="E33" i="2" s="1"/>
</calcChain>
</file>

<file path=xl/sharedStrings.xml><?xml version="1.0" encoding="utf-8"?>
<sst xmlns="http://schemas.openxmlformats.org/spreadsheetml/2006/main" count="2180" uniqueCount="1602">
  <si>
    <t>Endereço:</t>
  </si>
  <si>
    <t>CNPJ:</t>
  </si>
  <si>
    <t>e-mail:</t>
  </si>
  <si>
    <t>Quadro 1 - CONFIGURAÇÕES PADRÃO DE CENTRAIS</t>
  </si>
  <si>
    <t>Tipo</t>
  </si>
  <si>
    <t>CONFIGURAÇÃO BÁSICA</t>
  </si>
  <si>
    <t>TRONCOS</t>
  </si>
  <si>
    <t>RAMAIS</t>
  </si>
  <si>
    <t>KS</t>
  </si>
  <si>
    <t>E1</t>
  </si>
  <si>
    <t>A</t>
  </si>
  <si>
    <t>B</t>
  </si>
  <si>
    <t>C</t>
  </si>
  <si>
    <t>D</t>
  </si>
  <si>
    <t>E</t>
  </si>
  <si>
    <t>F</t>
  </si>
  <si>
    <t>G</t>
  </si>
  <si>
    <t>Quadro 2 - Distância</t>
  </si>
  <si>
    <t>Índice</t>
  </si>
  <si>
    <t>Distância</t>
  </si>
  <si>
    <t>a</t>
  </si>
  <si>
    <t>maior que</t>
  </si>
  <si>
    <t>Quadro 3 - Tabela de preços de referência - INSTALAÇÃO</t>
  </si>
  <si>
    <t>Faixa de km</t>
  </si>
  <si>
    <t>Configuração do equipamento</t>
  </si>
  <si>
    <t>Quadro 4 - Tabela de preços de referência - LOCAÇÃO</t>
  </si>
  <si>
    <t>Configurações adicionais</t>
  </si>
  <si>
    <t>IDC</t>
  </si>
  <si>
    <t>DISA</t>
  </si>
  <si>
    <t>KS
adicional</t>
  </si>
  <si>
    <t>ITEM</t>
  </si>
  <si>
    <t>UNIDADE</t>
  </si>
  <si>
    <t>Troncos</t>
  </si>
  <si>
    <t>Ramais</t>
  </si>
  <si>
    <t>Distância (km)</t>
  </si>
  <si>
    <t>ENQUADRAMENTO</t>
  </si>
  <si>
    <t>Instalação</t>
  </si>
  <si>
    <t>Locação mensal</t>
  </si>
  <si>
    <t>A2</t>
  </si>
  <si>
    <t>Campinas</t>
  </si>
  <si>
    <t>Aguaí</t>
  </si>
  <si>
    <t>Conchal</t>
  </si>
  <si>
    <t>Espírito Santo do Pinhal</t>
  </si>
  <si>
    <t>B2</t>
  </si>
  <si>
    <t>Jundiaí</t>
  </si>
  <si>
    <t>D1</t>
  </si>
  <si>
    <t>Louveira</t>
  </si>
  <si>
    <t>B1</t>
  </si>
  <si>
    <t>Mogi Guaçu</t>
  </si>
  <si>
    <t>Barueri</t>
  </si>
  <si>
    <t>C1</t>
  </si>
  <si>
    <t>Cotia</t>
  </si>
  <si>
    <t>Ferraz de Vasconcelos</t>
  </si>
  <si>
    <t>A1</t>
  </si>
  <si>
    <t>Guarulhos</t>
  </si>
  <si>
    <t>Jandira</t>
  </si>
  <si>
    <t>Mairiporã</t>
  </si>
  <si>
    <t>São Bernardo do Campo</t>
  </si>
  <si>
    <t>INSTALAÇÃO (PARCELA ÚNICA)</t>
  </si>
  <si>
    <t>VALOR DE LOCAÇÃO MENSAL</t>
  </si>
  <si>
    <t>VALOR DE LOCAÇÃO ANUAL</t>
  </si>
  <si>
    <t>197</t>
  </si>
  <si>
    <t>180</t>
  </si>
  <si>
    <t>192</t>
  </si>
  <si>
    <t>60</t>
  </si>
  <si>
    <t>75</t>
  </si>
  <si>
    <t>164</t>
  </si>
  <si>
    <t>30</t>
  </si>
  <si>
    <t>34</t>
  </si>
  <si>
    <t>52</t>
  </si>
  <si>
    <t>19</t>
  </si>
  <si>
    <t>36</t>
  </si>
  <si>
    <t>41</t>
  </si>
  <si>
    <t>22</t>
  </si>
  <si>
    <t>TOTAL DA PROPOSTA</t>
  </si>
  <si>
    <t>Banco do Brasil S.A.</t>
  </si>
  <si>
    <t>Agência nº</t>
  </si>
  <si>
    <t>C/C nº:</t>
  </si>
  <si>
    <t>(    )</t>
  </si>
  <si>
    <t>01 - Pessoa Física</t>
  </si>
  <si>
    <t>04 - Pessoa Jurídica</t>
  </si>
  <si>
    <t xml:space="preserve">São Paulo, </t>
  </si>
  <si>
    <t xml:space="preserve">de </t>
  </si>
  <si>
    <t>(Carimbo da empresa, nome e cargo da pessoa que assina)</t>
  </si>
  <si>
    <t>Quadro 5 - relação de unidades / configurações</t>
  </si>
  <si>
    <t>TOTAL DO ITEM 1</t>
  </si>
  <si>
    <t>TOTAL DO ITEM 2</t>
  </si>
  <si>
    <t>I - IDENTIFICAÇÃO DA LICITANTE E RESPONSÁVEIS:</t>
  </si>
  <si>
    <t>Nome da Empresa:</t>
  </si>
  <si>
    <t>PROPOSTA COMERCIAL</t>
  </si>
  <si>
    <t>Inscrição Estadual:</t>
  </si>
  <si>
    <t>Nome do Responsável que assina a proposta:</t>
  </si>
  <si>
    <t>Nome do  sócio:</t>
  </si>
  <si>
    <t>RG</t>
  </si>
  <si>
    <t>CPF:</t>
  </si>
  <si>
    <t>CPF</t>
  </si>
  <si>
    <t>Cargo:</t>
  </si>
  <si>
    <t>Telefone para contato:</t>
  </si>
  <si>
    <t>A empresa declara ter conta corrente no Banco do Brasil, conforme dados a seguir:</t>
  </si>
  <si>
    <t>II - PROPOSTA</t>
  </si>
  <si>
    <t xml:space="preserve"> III - CONDIÇÕES GERAIS PARA PRESTAÇÃO DO SERVIÇO:</t>
  </si>
  <si>
    <t>IV - VALOR:</t>
  </si>
  <si>
    <t>VI - DADOS BANCÁRIOS:</t>
  </si>
  <si>
    <t>V - CONDIÇÕES DE PAGAMENTO:</t>
  </si>
  <si>
    <t>VII - REPRESENTAÇÃO LEGAL:</t>
  </si>
  <si>
    <t>, (cargo)</t>
  </si>
  <si>
    <t>OU</t>
  </si>
  <si>
    <t>VIII - VALIDADE DA PROPOSTA:</t>
  </si>
  <si>
    <t xml:space="preserve">A presente Proposta é válida pelo prazo de </t>
  </si>
  <si>
    <t>dias (mínimo de sessenta dias), a partir desta data.</t>
  </si>
  <si>
    <t>IX - DECLARAÇÕES EXTRAS:</t>
  </si>
  <si>
    <t xml:space="preserve"> Pregão nº</t>
  </si>
  <si>
    <t>Obs.: O critério para julgamento será o de menor preço global por item.</t>
  </si>
  <si>
    <t>Hortolândia</t>
  </si>
  <si>
    <t>C2</t>
  </si>
  <si>
    <t>CONSISTÊNCIA</t>
  </si>
  <si>
    <t>VII REPRESENTAÇÃO LEGAL</t>
  </si>
  <si>
    <t>I- IDENTIFICAÇÃO</t>
  </si>
  <si>
    <t>IA - SÓCIOS</t>
  </si>
  <si>
    <t>sócio 1</t>
  </si>
  <si>
    <t>sócio 2</t>
  </si>
  <si>
    <t>sócio 3</t>
  </si>
  <si>
    <t>Ib - RESPONSÁVEL</t>
  </si>
  <si>
    <t>Logotipo / dados da empresa
Opcional</t>
  </si>
  <si>
    <t xml:space="preserve"> </t>
  </si>
  <si>
    <t>de 2017.</t>
  </si>
  <si>
    <t>Socorro</t>
  </si>
  <si>
    <t>REGIONAL</t>
  </si>
  <si>
    <t>Araçatuba</t>
  </si>
  <si>
    <t>524</t>
  </si>
  <si>
    <t>Valor total da Instalação por item</t>
  </si>
  <si>
    <t>Valor total da Locação por Item</t>
  </si>
  <si>
    <t>Valor da Locação anual por item</t>
  </si>
  <si>
    <r>
      <t xml:space="preserve">VALOR TOTAL DO PRIMEIRO ANO DA CONTRAÇÃO
</t>
    </r>
    <r>
      <rPr>
        <sz val="8"/>
        <rFont val="Arial Narrow"/>
        <family val="2"/>
      </rPr>
      <t>(Valor total da instalação + Valor anual da locação)</t>
    </r>
  </si>
  <si>
    <t>Bauru</t>
  </si>
  <si>
    <t>Avaré</t>
  </si>
  <si>
    <t>263</t>
  </si>
  <si>
    <t>Barra Bonita</t>
  </si>
  <si>
    <t>282</t>
  </si>
  <si>
    <t>Garça</t>
  </si>
  <si>
    <t>401</t>
  </si>
  <si>
    <t>B3</t>
  </si>
  <si>
    <t>Jaú</t>
  </si>
  <si>
    <t>313</t>
  </si>
  <si>
    <t>C3</t>
  </si>
  <si>
    <t>TOTAL DO ITEM 3</t>
  </si>
  <si>
    <t>TOTAL DO ITEM 4</t>
  </si>
  <si>
    <t>Presidente Prudente</t>
  </si>
  <si>
    <t>Assis</t>
  </si>
  <si>
    <t>434</t>
  </si>
  <si>
    <t>A3</t>
  </si>
  <si>
    <t>Bastos</t>
  </si>
  <si>
    <t>542</t>
  </si>
  <si>
    <t>A4</t>
  </si>
  <si>
    <t>Dracena</t>
  </si>
  <si>
    <t>632</t>
  </si>
  <si>
    <t>Junqueirópolis</t>
  </si>
  <si>
    <t>623</t>
  </si>
  <si>
    <t>Mirante do Paranapanema</t>
  </si>
  <si>
    <t>616</t>
  </si>
  <si>
    <t>Pacaembu</t>
  </si>
  <si>
    <t>602</t>
  </si>
  <si>
    <t>Panorama</t>
  </si>
  <si>
    <t>670</t>
  </si>
  <si>
    <t>Paraguaçu Paulista</t>
  </si>
  <si>
    <t>467</t>
  </si>
  <si>
    <t>Pirapozinho</t>
  </si>
  <si>
    <t>574</t>
  </si>
  <si>
    <t>Quatá</t>
  </si>
  <si>
    <t>491</t>
  </si>
  <si>
    <t>Rosana</t>
  </si>
  <si>
    <t>755</t>
  </si>
  <si>
    <t>TOTAL DO ITEM 5</t>
  </si>
  <si>
    <t>Ribeirão Preto</t>
  </si>
  <si>
    <t>Guariba</t>
  </si>
  <si>
    <t>353</t>
  </si>
  <si>
    <t>Mococa</t>
  </si>
  <si>
    <t>265</t>
  </si>
  <si>
    <t>336</t>
  </si>
  <si>
    <t>Serrana</t>
  </si>
  <si>
    <t>338</t>
  </si>
  <si>
    <t>Santos</t>
  </si>
  <si>
    <t>Cubatão</t>
  </si>
  <si>
    <t>68</t>
  </si>
  <si>
    <t>Itanhaém</t>
  </si>
  <si>
    <t>112</t>
  </si>
  <si>
    <t>Jacupiranga</t>
  </si>
  <si>
    <t>221</t>
  </si>
  <si>
    <t>Peruíbe</t>
  </si>
  <si>
    <t>141</t>
  </si>
  <si>
    <t>77</t>
  </si>
  <si>
    <t>São José do Rio Preto</t>
  </si>
  <si>
    <t>Fernandópolis</t>
  </si>
  <si>
    <t>567</t>
  </si>
  <si>
    <t>B4</t>
  </si>
  <si>
    <t>José Bonifácio</t>
  </si>
  <si>
    <t>496</t>
  </si>
  <si>
    <t>Sorocaba</t>
  </si>
  <si>
    <t>Ibiúna</t>
  </si>
  <si>
    <t>73</t>
  </si>
  <si>
    <t>Itaí</t>
  </si>
  <si>
    <t>301</t>
  </si>
  <si>
    <t>Itapetininga</t>
  </si>
  <si>
    <t>170</t>
  </si>
  <si>
    <t>Itaporanga</t>
  </si>
  <si>
    <t>363</t>
  </si>
  <si>
    <t>95</t>
  </si>
  <si>
    <t>Tatuí</t>
  </si>
  <si>
    <t>140</t>
  </si>
  <si>
    <t>Tietê</t>
  </si>
  <si>
    <t>145</t>
  </si>
  <si>
    <t>VALOR TOTAL DO PRIMEIRO ANO (Instalação+ valor anual da locação)</t>
  </si>
  <si>
    <t>CIDADE</t>
  </si>
  <si>
    <t>km</t>
  </si>
  <si>
    <t>PROMISSÃO</t>
  </si>
  <si>
    <t>Adamantina</t>
  </si>
  <si>
    <t>582</t>
  </si>
  <si>
    <t>Adolfo</t>
  </si>
  <si>
    <t>468</t>
  </si>
  <si>
    <t>Águas da Prata</t>
  </si>
  <si>
    <t>227</t>
  </si>
  <si>
    <t>Águas de Lindóia</t>
  </si>
  <si>
    <t>163</t>
  </si>
  <si>
    <t>Águas de Santa Bárbara</t>
  </si>
  <si>
    <t>294</t>
  </si>
  <si>
    <t>Águas de São Pedro</t>
  </si>
  <si>
    <t>187</t>
  </si>
  <si>
    <t>Agudos</t>
  </si>
  <si>
    <t>311</t>
  </si>
  <si>
    <t>Alambari</t>
  </si>
  <si>
    <t>149</t>
  </si>
  <si>
    <t>Alfredo Marcondes</t>
  </si>
  <si>
    <t>586</t>
  </si>
  <si>
    <t>Altair</t>
  </si>
  <si>
    <t>480</t>
  </si>
  <si>
    <t>Altinópolis</t>
  </si>
  <si>
    <t>Alto Alegre</t>
  </si>
  <si>
    <t>489</t>
  </si>
  <si>
    <t>Alumínio</t>
  </si>
  <si>
    <t>78</t>
  </si>
  <si>
    <t>Álvares Florence</t>
  </si>
  <si>
    <t>552</t>
  </si>
  <si>
    <t>Álvares Machado</t>
  </si>
  <si>
    <t>570</t>
  </si>
  <si>
    <t>Álvaro de Carvalho</t>
  </si>
  <si>
    <t>423</t>
  </si>
  <si>
    <t>Alvinlândia</t>
  </si>
  <si>
    <t>413</t>
  </si>
  <si>
    <t>Americana</t>
  </si>
  <si>
    <t>126</t>
  </si>
  <si>
    <t>Américo Brasiliense</t>
  </si>
  <si>
    <t>299</t>
  </si>
  <si>
    <t>Américo de Campos</t>
  </si>
  <si>
    <t>539</t>
  </si>
  <si>
    <t>Amparo</t>
  </si>
  <si>
    <t>138</t>
  </si>
  <si>
    <t>Analândia</t>
  </si>
  <si>
    <t>236</t>
  </si>
  <si>
    <t>Andradina</t>
  </si>
  <si>
    <t>630</t>
  </si>
  <si>
    <t>Angatuba</t>
  </si>
  <si>
    <t>213</t>
  </si>
  <si>
    <t>Anhembi</t>
  </si>
  <si>
    <t>232</t>
  </si>
  <si>
    <t>Anhumas</t>
  </si>
  <si>
    <t>Aparecida</t>
  </si>
  <si>
    <t>171</t>
  </si>
  <si>
    <t>Aparecida D'Oeste</t>
  </si>
  <si>
    <t>645</t>
  </si>
  <si>
    <t>Apiaí</t>
  </si>
  <si>
    <t>322</t>
  </si>
  <si>
    <t>Araçariguama</t>
  </si>
  <si>
    <t>54</t>
  </si>
  <si>
    <t>Araçoiaba da Serra</t>
  </si>
  <si>
    <t>120</t>
  </si>
  <si>
    <t>Aramina</t>
  </si>
  <si>
    <t>453</t>
  </si>
  <si>
    <t>Arandu</t>
  </si>
  <si>
    <t>273</t>
  </si>
  <si>
    <t>Arapeí</t>
  </si>
  <si>
    <t>298</t>
  </si>
  <si>
    <t>Araraquara</t>
  </si>
  <si>
    <t>288</t>
  </si>
  <si>
    <t>Araras</t>
  </si>
  <si>
    <t>189</t>
  </si>
  <si>
    <t>Arco-Íris</t>
  </si>
  <si>
    <t>538</t>
  </si>
  <si>
    <t>Arealva</t>
  </si>
  <si>
    <t>360</t>
  </si>
  <si>
    <t>Areias</t>
  </si>
  <si>
    <t>246</t>
  </si>
  <si>
    <t>Areiópolis</t>
  </si>
  <si>
    <t>264</t>
  </si>
  <si>
    <t>Ariranha</t>
  </si>
  <si>
    <t>393</t>
  </si>
  <si>
    <t>Artur Nogueira</t>
  </si>
  <si>
    <t>148</t>
  </si>
  <si>
    <t>Aspásia</t>
  </si>
  <si>
    <t>624</t>
  </si>
  <si>
    <t>Atibaia</t>
  </si>
  <si>
    <t>67</t>
  </si>
  <si>
    <t>Auriflama</t>
  </si>
  <si>
    <t>Avaí</t>
  </si>
  <si>
    <t>366</t>
  </si>
  <si>
    <t>Avanhandava</t>
  </si>
  <si>
    <t>Bady Bassitt</t>
  </si>
  <si>
    <t>465</t>
  </si>
  <si>
    <t>Balbinos</t>
  </si>
  <si>
    <t>399</t>
  </si>
  <si>
    <t>Bálsamo</t>
  </si>
  <si>
    <t>479</t>
  </si>
  <si>
    <t>Bananal</t>
  </si>
  <si>
    <t>316</t>
  </si>
  <si>
    <t>Barão de Antonina</t>
  </si>
  <si>
    <t>376</t>
  </si>
  <si>
    <t>Barbosa</t>
  </si>
  <si>
    <t>502</t>
  </si>
  <si>
    <t>Bariri</t>
  </si>
  <si>
    <t>337</t>
  </si>
  <si>
    <t>Barra do Chapéu</t>
  </si>
  <si>
    <t>348</t>
  </si>
  <si>
    <t>Barra do Turvo</t>
  </si>
  <si>
    <t>326</t>
  </si>
  <si>
    <t>Barretos</t>
  </si>
  <si>
    <t>440</t>
  </si>
  <si>
    <t>Barrinha</t>
  </si>
  <si>
    <t>352</t>
  </si>
  <si>
    <t>Batatais</t>
  </si>
  <si>
    <t>368</t>
  </si>
  <si>
    <t>Bebedouro</t>
  </si>
  <si>
    <t>395</t>
  </si>
  <si>
    <t>Bento de Abreu</t>
  </si>
  <si>
    <t>560</t>
  </si>
  <si>
    <t>Bernardino de Campos</t>
  </si>
  <si>
    <t>325</t>
  </si>
  <si>
    <t>Bertioga</t>
  </si>
  <si>
    <t>121</t>
  </si>
  <si>
    <t>Bilac</t>
  </si>
  <si>
    <t>523</t>
  </si>
  <si>
    <t>Birigui</t>
  </si>
  <si>
    <t>507</t>
  </si>
  <si>
    <t>Biritiba-Miri</t>
  </si>
  <si>
    <t>.84</t>
  </si>
  <si>
    <t>Boa Esperança do Sul</t>
  </si>
  <si>
    <t>Bocaina</t>
  </si>
  <si>
    <t>Bofete</t>
  </si>
  <si>
    <t>193</t>
  </si>
  <si>
    <t>Boituva</t>
  </si>
  <si>
    <t>Bom Jesus dos Perdões</t>
  </si>
  <si>
    <t>Bom Sucesso de Itararé</t>
  </si>
  <si>
    <t>Borá</t>
  </si>
  <si>
    <t>486</t>
  </si>
  <si>
    <t>Boracéia</t>
  </si>
  <si>
    <t>334</t>
  </si>
  <si>
    <t>Borborema</t>
  </si>
  <si>
    <t>391</t>
  </si>
  <si>
    <t>Borebi</t>
  </si>
  <si>
    <t>308</t>
  </si>
  <si>
    <t>Botucatu</t>
  </si>
  <si>
    <t>235</t>
  </si>
  <si>
    <t>Bragança Paulista</t>
  </si>
  <si>
    <t>88</t>
  </si>
  <si>
    <t>Braúna</t>
  </si>
  <si>
    <t>494</t>
  </si>
  <si>
    <t>Brejo Alegre</t>
  </si>
  <si>
    <t>514</t>
  </si>
  <si>
    <t>Brodowski</t>
  </si>
  <si>
    <t>357</t>
  </si>
  <si>
    <t>Brotas</t>
  </si>
  <si>
    <t>261</t>
  </si>
  <si>
    <t>Buri</t>
  </si>
  <si>
    <t>268</t>
  </si>
  <si>
    <t>Buritama</t>
  </si>
  <si>
    <t>535</t>
  </si>
  <si>
    <t>Buritizal</t>
  </si>
  <si>
    <t>451</t>
  </si>
  <si>
    <t>Cabrália Paulista</t>
  </si>
  <si>
    <t>358</t>
  </si>
  <si>
    <t>Cabreúva</t>
  </si>
  <si>
    <t>83</t>
  </si>
  <si>
    <t>Caçapava</t>
  </si>
  <si>
    <t>115</t>
  </si>
  <si>
    <t>Cachoeira Paulista</t>
  </si>
  <si>
    <t>206</t>
  </si>
  <si>
    <t>Caconde</t>
  </si>
  <si>
    <t>296</t>
  </si>
  <si>
    <t>Cafelândia</t>
  </si>
  <si>
    <t>411</t>
  </si>
  <si>
    <t>Caiabu</t>
  </si>
  <si>
    <t>557</t>
  </si>
  <si>
    <t>Caieiras</t>
  </si>
  <si>
    <t>37</t>
  </si>
  <si>
    <t>Caiuá</t>
  </si>
  <si>
    <t>Cajamar</t>
  </si>
  <si>
    <t>38</t>
  </si>
  <si>
    <t>Cajati</t>
  </si>
  <si>
    <t>Cajobi</t>
  </si>
  <si>
    <t>447</t>
  </si>
  <si>
    <t>Cajuru</t>
  </si>
  <si>
    <t>303</t>
  </si>
  <si>
    <t>Campina do Monte Alegre</t>
  </si>
  <si>
    <t>224</t>
  </si>
  <si>
    <t>96</t>
  </si>
  <si>
    <t>Campo Limpo Paulista</t>
  </si>
  <si>
    <t>53</t>
  </si>
  <si>
    <t>Campos do Jordão</t>
  </si>
  <si>
    <t>173</t>
  </si>
  <si>
    <t>Campos Novos Paulista</t>
  </si>
  <si>
    <t>415</t>
  </si>
  <si>
    <t>Cananéia</t>
  </si>
  <si>
    <t>Canas</t>
  </si>
  <si>
    <t>199</t>
  </si>
  <si>
    <t>Cândido Mota</t>
  </si>
  <si>
    <t>428</t>
  </si>
  <si>
    <t>Cândido Rodrigues</t>
  </si>
  <si>
    <t>365</t>
  </si>
  <si>
    <t>Canitar</t>
  </si>
  <si>
    <t>Capão Bonito</t>
  </si>
  <si>
    <t>230</t>
  </si>
  <si>
    <t>Capela do Alto</t>
  </si>
  <si>
    <t>134</t>
  </si>
  <si>
    <t>Capivari</t>
  </si>
  <si>
    <t>136</t>
  </si>
  <si>
    <t>Caraguatatuba</t>
  </si>
  <si>
    <t>178</t>
  </si>
  <si>
    <t>29</t>
  </si>
  <si>
    <t>Cardoso</t>
  </si>
  <si>
    <t>575</t>
  </si>
  <si>
    <t>Casa Branca</t>
  </si>
  <si>
    <t>Cássia dos Coqueiros</t>
  </si>
  <si>
    <t>Castilho</t>
  </si>
  <si>
    <t>642 </t>
  </si>
  <si>
    <t>Catanduva</t>
  </si>
  <si>
    <t>396</t>
  </si>
  <si>
    <t>Catiguá</t>
  </si>
  <si>
    <t>414</t>
  </si>
  <si>
    <t>Cedral</t>
  </si>
  <si>
    <t>443</t>
  </si>
  <si>
    <t>Cerqueira César</t>
  </si>
  <si>
    <t>290</t>
  </si>
  <si>
    <t>Cerquilho</t>
  </si>
  <si>
    <t>Cesário Lange</t>
  </si>
  <si>
    <t>153</t>
  </si>
  <si>
    <t>Charqueada</t>
  </si>
  <si>
    <t>186</t>
  </si>
  <si>
    <t>Chavantes</t>
  </si>
  <si>
    <t>Clementina</t>
  </si>
  <si>
    <t>510</t>
  </si>
  <si>
    <t>Colina</t>
  </si>
  <si>
    <t>424</t>
  </si>
  <si>
    <t>Colômbia</t>
  </si>
  <si>
    <t>482</t>
  </si>
  <si>
    <t>Conchas</t>
  </si>
  <si>
    <t>176</t>
  </si>
  <si>
    <t>Cordeirópolis</t>
  </si>
  <si>
    <t>175</t>
  </si>
  <si>
    <t>Coroados</t>
  </si>
  <si>
    <t>Coronel Macedo</t>
  </si>
  <si>
    <t>340</t>
  </si>
  <si>
    <t>Corumbataí</t>
  </si>
  <si>
    <t>217</t>
  </si>
  <si>
    <t>Cosmópolis</t>
  </si>
  <si>
    <t>Cosmorama</t>
  </si>
  <si>
    <t>513</t>
  </si>
  <si>
    <t>Cravinhos</t>
  </si>
  <si>
    <t>Cristais Paulista</t>
  </si>
  <si>
    <t>Cruzália</t>
  </si>
  <si>
    <t>481</t>
  </si>
  <si>
    <t>Cruzeiro</t>
  </si>
  <si>
    <t>220</t>
  </si>
  <si>
    <t>Cunha</t>
  </si>
  <si>
    <t>225</t>
  </si>
  <si>
    <t>Descalvado</t>
  </si>
  <si>
    <t>Dirce Reis</t>
  </si>
  <si>
    <t>Divinolândia</t>
  </si>
  <si>
    <t>269</t>
  </si>
  <si>
    <t>Dobrada</t>
  </si>
  <si>
    <t>333</t>
  </si>
  <si>
    <t>Dois Córregos</t>
  </si>
  <si>
    <t>262</t>
  </si>
  <si>
    <t>Dolcinópolis</t>
  </si>
  <si>
    <t>615</t>
  </si>
  <si>
    <t>Dourado</t>
  </si>
  <si>
    <t>291</t>
  </si>
  <si>
    <t>Duartina</t>
  </si>
  <si>
    <t>Dumont</t>
  </si>
  <si>
    <t>354</t>
  </si>
  <si>
    <t>Echaporã</t>
  </si>
  <si>
    <t>464</t>
  </si>
  <si>
    <t>Eldorado</t>
  </si>
  <si>
    <t>247</t>
  </si>
  <si>
    <t>Elias Fausto</t>
  </si>
  <si>
    <t>Elisiário</t>
  </si>
  <si>
    <t>412</t>
  </si>
  <si>
    <t>432</t>
  </si>
  <si>
    <t>28</t>
  </si>
  <si>
    <t>Embu-Guaçu</t>
  </si>
  <si>
    <t>48</t>
  </si>
  <si>
    <t>Emilianópolis</t>
  </si>
  <si>
    <t>603</t>
  </si>
  <si>
    <t>Engenheiro Coelho</t>
  </si>
  <si>
    <t>160</t>
  </si>
  <si>
    <t>Espírito Santo do Turvo</t>
  </si>
  <si>
    <t>320</t>
  </si>
  <si>
    <t>Estiva Gerbi</t>
  </si>
  <si>
    <t>Estrela d'Oeste</t>
  </si>
  <si>
    <t>584</t>
  </si>
  <si>
    <t>Estrela do Norte</t>
  </si>
  <si>
    <t>600</t>
  </si>
  <si>
    <t>Euclides da Cunha Paulista</t>
  </si>
  <si>
    <t>708</t>
  </si>
  <si>
    <t>Fartura</t>
  </si>
  <si>
    <t>Fernando Prestes</t>
  </si>
  <si>
    <t>375</t>
  </si>
  <si>
    <t>Fernão</t>
  </si>
  <si>
    <t>385</t>
  </si>
  <si>
    <t>Flora Rica</t>
  </si>
  <si>
    <t>619</t>
  </si>
  <si>
    <t>Floreal</t>
  </si>
  <si>
    <t>536</t>
  </si>
  <si>
    <t>Flórida Paulista.</t>
  </si>
  <si>
    <t>92 </t>
  </si>
  <si>
    <t>Florínia</t>
  </si>
  <si>
    <t>477</t>
  </si>
  <si>
    <t>Franca</t>
  </si>
  <si>
    <t>416</t>
  </si>
  <si>
    <t>Francisco Morato</t>
  </si>
  <si>
    <t>Franco da Rocha</t>
  </si>
  <si>
    <t>45</t>
  </si>
  <si>
    <t>Gabriel Monteiro</t>
  </si>
  <si>
    <t>531</t>
  </si>
  <si>
    <t>Gália</t>
  </si>
  <si>
    <t>392</t>
  </si>
  <si>
    <t>Gastão Vidigal</t>
  </si>
  <si>
    <t>553</t>
  </si>
  <si>
    <t>Gavião Peixoto</t>
  </si>
  <si>
    <t>General Salgado</t>
  </si>
  <si>
    <t>556</t>
  </si>
  <si>
    <t>Getulina</t>
  </si>
  <si>
    <t>456</t>
  </si>
  <si>
    <t>Glicério</t>
  </si>
  <si>
    <t>Guaiçara</t>
  </si>
  <si>
    <t>438</t>
  </si>
  <si>
    <t>Guaimbê</t>
  </si>
  <si>
    <t>457</t>
  </si>
  <si>
    <t>Guaíra</t>
  </si>
  <si>
    <t>463</t>
  </si>
  <si>
    <t>Guapiaçu</t>
  </si>
  <si>
    <t>Guapiara</t>
  </si>
  <si>
    <t>Guará</t>
  </si>
  <si>
    <t>Guaraçaí</t>
  </si>
  <si>
    <t>605</t>
  </si>
  <si>
    <t>Guaraci</t>
  </si>
  <si>
    <t>478</t>
  </si>
  <si>
    <t>Guarani d'Oeste</t>
  </si>
  <si>
    <t>595</t>
  </si>
  <si>
    <t>Guarantã</t>
  </si>
  <si>
    <t>403</t>
  </si>
  <si>
    <t>Guararapes</t>
  </si>
  <si>
    <t>541</t>
  </si>
  <si>
    <t>Guararem</t>
  </si>
  <si>
    <t>81</t>
  </si>
  <si>
    <t>Guaratinguetá</t>
  </si>
  <si>
    <t>Guareí</t>
  </si>
  <si>
    <t>177</t>
  </si>
  <si>
    <t>Guarujá</t>
  </si>
  <si>
    <t>Guatapará</t>
  </si>
  <si>
    <t>Guzolândia</t>
  </si>
  <si>
    <t>590</t>
  </si>
  <si>
    <t>Herculândia</t>
  </si>
  <si>
    <t>498</t>
  </si>
  <si>
    <t>Holambra</t>
  </si>
  <si>
    <t>114</t>
  </si>
  <si>
    <t>Iacanga</t>
  </si>
  <si>
    <t>Iacri</t>
  </si>
  <si>
    <t>Iaras</t>
  </si>
  <si>
    <t>284</t>
  </si>
  <si>
    <t>Ibaté</t>
  </si>
  <si>
    <t>Ibirá</t>
  </si>
  <si>
    <t>Ibirarema</t>
  </si>
  <si>
    <t>Ibitinga</t>
  </si>
  <si>
    <t>361</t>
  </si>
  <si>
    <t>Icém</t>
  </si>
  <si>
    <t>503</t>
  </si>
  <si>
    <t>Iepê</t>
  </si>
  <si>
    <t>516</t>
  </si>
  <si>
    <t>Igaraçu do Tietê</t>
  </si>
  <si>
    <t>279</t>
  </si>
  <si>
    <t>Igarapava</t>
  </si>
  <si>
    <t>459</t>
  </si>
  <si>
    <t>Igaratá</t>
  </si>
  <si>
    <t>Iguape</t>
  </si>
  <si>
    <t>202</t>
  </si>
  <si>
    <t>Ilha Comprida</t>
  </si>
  <si>
    <t>209</t>
  </si>
  <si>
    <t>Ilha Solteira</t>
  </si>
  <si>
    <t>674</t>
  </si>
  <si>
    <t>Ilhabela</t>
  </si>
  <si>
    <t>207</t>
  </si>
  <si>
    <t>Indaiatuba</t>
  </si>
  <si>
    <t>103</t>
  </si>
  <si>
    <t>Indiana</t>
  </si>
  <si>
    <t>545</t>
  </si>
  <si>
    <t>Indiaporã</t>
  </si>
  <si>
    <t>610</t>
  </si>
  <si>
    <t>Inúbia Paulista</t>
  </si>
  <si>
    <t>564</t>
  </si>
  <si>
    <t>Ipaussu</t>
  </si>
  <si>
    <t>343</t>
  </si>
  <si>
    <t>Iperó</t>
  </si>
  <si>
    <t>Ipeúna</t>
  </si>
  <si>
    <t>208</t>
  </si>
  <si>
    <t>Ipiguá</t>
  </si>
  <si>
    <t>471</t>
  </si>
  <si>
    <t>Iporanga</t>
  </si>
  <si>
    <t>307</t>
  </si>
  <si>
    <t>Ipuã</t>
  </si>
  <si>
    <t>Iracemápolis</t>
  </si>
  <si>
    <t>158</t>
  </si>
  <si>
    <t>Irapuã</t>
  </si>
  <si>
    <t>446</t>
  </si>
  <si>
    <t>Irapuru</t>
  </si>
  <si>
    <t>Itaberá</t>
  </si>
  <si>
    <t>Itajobi</t>
  </si>
  <si>
    <t>405</t>
  </si>
  <si>
    <t>Itaju</t>
  </si>
  <si>
    <t>347</t>
  </si>
  <si>
    <t>Itaóca</t>
  </si>
  <si>
    <t>Itapecerica da Serra</t>
  </si>
  <si>
    <t>35</t>
  </si>
  <si>
    <t>Itapeva</t>
  </si>
  <si>
    <t>289</t>
  </si>
  <si>
    <t>Itapira</t>
  </si>
  <si>
    <t>166</t>
  </si>
  <si>
    <t>Itapirapuã Paulista</t>
  </si>
  <si>
    <t>378</t>
  </si>
  <si>
    <t>Itápolis</t>
  </si>
  <si>
    <t>Itapuí</t>
  </si>
  <si>
    <t>Itapura</t>
  </si>
  <si>
    <t>677</t>
  </si>
  <si>
    <t>Itaquaquecetuba</t>
  </si>
  <si>
    <t>43</t>
  </si>
  <si>
    <t>Itararé</t>
  </si>
  <si>
    <t>345</t>
  </si>
  <si>
    <t>Itariri</t>
  </si>
  <si>
    <t>156</t>
  </si>
  <si>
    <t>Itatiba</t>
  </si>
  <si>
    <t>.86</t>
  </si>
  <si>
    <t>Itatinga</t>
  </si>
  <si>
    <t>Itirapina</t>
  </si>
  <si>
    <t>Itirapuã</t>
  </si>
  <si>
    <t>Itobi</t>
  </si>
  <si>
    <t>238</t>
  </si>
  <si>
    <t>Itu</t>
  </si>
  <si>
    <t>101</t>
  </si>
  <si>
    <t>Itupeva</t>
  </si>
  <si>
    <t>76</t>
  </si>
  <si>
    <t>Ituverava</t>
  </si>
  <si>
    <t>Jaborandi</t>
  </si>
  <si>
    <t>437</t>
  </si>
  <si>
    <t>Jaboticabal</t>
  </si>
  <si>
    <t>Jacareí</t>
  </si>
  <si>
    <t>82</t>
  </si>
  <si>
    <t>Jaci</t>
  </si>
  <si>
    <t>Jaguariúna</t>
  </si>
  <si>
    <t>125</t>
  </si>
  <si>
    <t>Jales</t>
  </si>
  <si>
    <t>601</t>
  </si>
  <si>
    <t>Jambeiro</t>
  </si>
  <si>
    <t>122</t>
  </si>
  <si>
    <t>Jardinópolis</t>
  </si>
  <si>
    <t>Jarinu</t>
  </si>
  <si>
    <t>70</t>
  </si>
  <si>
    <t>Jeriquara</t>
  </si>
  <si>
    <t>Joanópolis</t>
  </si>
  <si>
    <t>116</t>
  </si>
  <si>
    <t>João Ramalho</t>
  </si>
  <si>
    <t>495</t>
  </si>
  <si>
    <t>Júlio Mesquita</t>
  </si>
  <si>
    <t>Jumirim</t>
  </si>
  <si>
    <t>152</t>
  </si>
  <si>
    <t>Juquiá</t>
  </si>
  <si>
    <t>161</t>
  </si>
  <si>
    <t>Juquitiba</t>
  </si>
  <si>
    <t>74</t>
  </si>
  <si>
    <t>Lagoinha</t>
  </si>
  <si>
    <t>Laranjal Paulista</t>
  </si>
  <si>
    <t>154</t>
  </si>
  <si>
    <t>Lavínia</t>
  </si>
  <si>
    <t>585</t>
  </si>
  <si>
    <t>Lavrinhas</t>
  </si>
  <si>
    <t>223</t>
  </si>
  <si>
    <t>Leme</t>
  </si>
  <si>
    <t>Lençóis Paulista</t>
  </si>
  <si>
    <t>285</t>
  </si>
  <si>
    <t>Limeira</t>
  </si>
  <si>
    <t>150</t>
  </si>
  <si>
    <t>Lindóia</t>
  </si>
  <si>
    <t>Lins</t>
  </si>
  <si>
    <t>429</t>
  </si>
  <si>
    <t>Lorena</t>
  </si>
  <si>
    <t>190</t>
  </si>
  <si>
    <t>Lourdes</t>
  </si>
  <si>
    <t>Lucélia</t>
  </si>
  <si>
    <t>Lucianópolis</t>
  </si>
  <si>
    <t>Luís Antônio</t>
  </si>
  <si>
    <t>Luiziânia</t>
  </si>
  <si>
    <t>508</t>
  </si>
  <si>
    <t>Lupércio</t>
  </si>
  <si>
    <t>Lutécia</t>
  </si>
  <si>
    <t>469</t>
  </si>
  <si>
    <t>Macatuba</t>
  </si>
  <si>
    <t>Macaubal</t>
  </si>
  <si>
    <t>526</t>
  </si>
  <si>
    <t>Macedônia</t>
  </si>
  <si>
    <t>581</t>
  </si>
  <si>
    <t>Magda</t>
  </si>
  <si>
    <t>Mairinque</t>
  </si>
  <si>
    <t>71</t>
  </si>
  <si>
    <t>Manduri</t>
  </si>
  <si>
    <t>Marabá Paulista</t>
  </si>
  <si>
    <t>635</t>
  </si>
  <si>
    <t>Maracaí</t>
  </si>
  <si>
    <t>462</t>
  </si>
  <si>
    <t>Marapoama</t>
  </si>
  <si>
    <t>418</t>
  </si>
  <si>
    <t>Mariápolis</t>
  </si>
  <si>
    <t>597</t>
  </si>
  <si>
    <t>Marília</t>
  </si>
  <si>
    <t>Marinópolis</t>
  </si>
  <si>
    <t>639</t>
  </si>
  <si>
    <t>Martinópolis</t>
  </si>
  <si>
    <t>Matão</t>
  </si>
  <si>
    <t>Mauá</t>
  </si>
  <si>
    <t>27</t>
  </si>
  <si>
    <t>Mendonça</t>
  </si>
  <si>
    <t>460</t>
  </si>
  <si>
    <t>Meridiano</t>
  </si>
  <si>
    <t>Mesópolis</t>
  </si>
  <si>
    <t>636</t>
  </si>
  <si>
    <t>Miguelópolis</t>
  </si>
  <si>
    <t>Mineiros do Tietê</t>
  </si>
  <si>
    <t>272</t>
  </si>
  <si>
    <t>Mira Estrela</t>
  </si>
  <si>
    <t>Miracatu</t>
  </si>
  <si>
    <t>Mirandópolis</t>
  </si>
  <si>
    <t>594</t>
  </si>
  <si>
    <t>Mirassol</t>
  </si>
  <si>
    <t>Mirassolândia</t>
  </si>
  <si>
    <t>Mogi das Cruzes</t>
  </si>
  <si>
    <t>63</t>
  </si>
  <si>
    <t>Mombuca...</t>
  </si>
  <si>
    <t>Monções</t>
  </si>
  <si>
    <t>543</t>
  </si>
  <si>
    <t>Mongaguá</t>
  </si>
  <si>
    <t>Monte Alegre do Sul</t>
  </si>
  <si>
    <t>131</t>
  </si>
  <si>
    <t>Monte Alto</t>
  </si>
  <si>
    <t>374</t>
  </si>
  <si>
    <t>Monte Aprazível</t>
  </si>
  <si>
    <t>Monte Azul Paulista</t>
  </si>
  <si>
    <t>417</t>
  </si>
  <si>
    <t>Monte Castelo</t>
  </si>
  <si>
    <t>658</t>
  </si>
  <si>
    <t>Monte Mor</t>
  </si>
  <si>
    <t>Monteiro Lobato</t>
  </si>
  <si>
    <t>Morro Agudo</t>
  </si>
  <si>
    <t>Morungaba</t>
  </si>
  <si>
    <t>107</t>
  </si>
  <si>
    <t>Motuca</t>
  </si>
  <si>
    <t>321</t>
  </si>
  <si>
    <t>Murutinga do Sul</t>
  </si>
  <si>
    <t>Nantes</t>
  </si>
  <si>
    <t>527</t>
  </si>
  <si>
    <t>Narandiba</t>
  </si>
  <si>
    <t>588</t>
  </si>
  <si>
    <t>Natividade da Serra</t>
  </si>
  <si>
    <t>Nazaré Paulista</t>
  </si>
  <si>
    <t>90</t>
  </si>
  <si>
    <t>Neves Paulista</t>
  </si>
  <si>
    <t>485</t>
  </si>
  <si>
    <t>Nhandeara</t>
  </si>
  <si>
    <t>Nipoã</t>
  </si>
  <si>
    <t>509</t>
  </si>
  <si>
    <t>Nova Aliança</t>
  </si>
  <si>
    <t>461</t>
  </si>
  <si>
    <t>Nova Campina</t>
  </si>
  <si>
    <t>309</t>
  </si>
  <si>
    <t>Nova Canaã Paulista</t>
  </si>
  <si>
    <t>662</t>
  </si>
  <si>
    <t>Nova Castilho</t>
  </si>
  <si>
    <t>576</t>
  </si>
  <si>
    <t>Nova Europa</t>
  </si>
  <si>
    <t>331</t>
  </si>
  <si>
    <t>Nova Granada</t>
  </si>
  <si>
    <t>487</t>
  </si>
  <si>
    <t>Nova Guataporanga</t>
  </si>
  <si>
    <t>656</t>
  </si>
  <si>
    <t>Nova Independência</t>
  </si>
  <si>
    <t>653</t>
  </si>
  <si>
    <t>Nova Luzitânia</t>
  </si>
  <si>
    <t>561</t>
  </si>
  <si>
    <t>Nova Odessa</t>
  </si>
  <si>
    <t>124</t>
  </si>
  <si>
    <t>Novais</t>
  </si>
  <si>
    <t>Novo Horizonte</t>
  </si>
  <si>
    <t>Nuporanga</t>
  </si>
  <si>
    <t>Ocauçu</t>
  </si>
  <si>
    <t>425</t>
  </si>
  <si>
    <t>Óleo</t>
  </si>
  <si>
    <t>Olímpia</t>
  </si>
  <si>
    <t>Onda Verde</t>
  </si>
  <si>
    <t>Oriente</t>
  </si>
  <si>
    <t>Orindiúva</t>
  </si>
  <si>
    <t>530</t>
  </si>
  <si>
    <t>Orlândia</t>
  </si>
  <si>
    <t>380</t>
  </si>
  <si>
    <t>Osasco</t>
  </si>
  <si>
    <t>24</t>
  </si>
  <si>
    <t>Oscar Bressane</t>
  </si>
  <si>
    <t>Osvaldo Cruz</t>
  </si>
  <si>
    <t>559</t>
  </si>
  <si>
    <t>Ourinhos</t>
  </si>
  <si>
    <t>370</t>
  </si>
  <si>
    <t>Ouro Verde</t>
  </si>
  <si>
    <t>651</t>
  </si>
  <si>
    <t>Ouroeste</t>
  </si>
  <si>
    <t>Palestina</t>
  </si>
  <si>
    <t>506</t>
  </si>
  <si>
    <t>Palmares Paulista</t>
  </si>
  <si>
    <t>410</t>
  </si>
  <si>
    <t>Palmeira d'Oeste</t>
  </si>
  <si>
    <t>628</t>
  </si>
  <si>
    <t>Palmital</t>
  </si>
  <si>
    <t>Paraibuna</t>
  </si>
  <si>
    <t>Paraíso</t>
  </si>
  <si>
    <t>402</t>
  </si>
  <si>
    <t>Paranapanema</t>
  </si>
  <si>
    <t>260</t>
  </si>
  <si>
    <t>Paranapuã</t>
  </si>
  <si>
    <t>622</t>
  </si>
  <si>
    <t>Parapuã</t>
  </si>
  <si>
    <t>548</t>
  </si>
  <si>
    <t>Pardinho.</t>
  </si>
  <si>
    <t>201 </t>
  </si>
  <si>
    <t>Pariquera-Açu</t>
  </si>
  <si>
    <t>219</t>
  </si>
  <si>
    <t>Parisi</t>
  </si>
  <si>
    <t>549</t>
  </si>
  <si>
    <t>Patrocínio Paulista</t>
  </si>
  <si>
    <t>430</t>
  </si>
  <si>
    <t>Paulicéia</t>
  </si>
  <si>
    <t>667</t>
  </si>
  <si>
    <t>Paulínia</t>
  </si>
  <si>
    <t>119</t>
  </si>
  <si>
    <t>Paulistânia</t>
  </si>
  <si>
    <t>Paulo de Faria</t>
  </si>
  <si>
    <t>546</t>
  </si>
  <si>
    <t>Pederneiras</t>
  </si>
  <si>
    <t>319</t>
  </si>
  <si>
    <t>Pedra Bela</t>
  </si>
  <si>
    <t>Pedranópolis</t>
  </si>
  <si>
    <t>562</t>
  </si>
  <si>
    <t>Pedregulho</t>
  </si>
  <si>
    <t>455</t>
  </si>
  <si>
    <t>Pedreira</t>
  </si>
  <si>
    <t>137</t>
  </si>
  <si>
    <t>Pedrinhas Paulista</t>
  </si>
  <si>
    <t>Pedro de Toledo</t>
  </si>
  <si>
    <t>147</t>
  </si>
  <si>
    <t>Penápolis</t>
  </si>
  <si>
    <t>Pereira Barreto</t>
  </si>
  <si>
    <t>Pereiras</t>
  </si>
  <si>
    <t>167</t>
  </si>
  <si>
    <t>Piacatu</t>
  </si>
  <si>
    <t>534</t>
  </si>
  <si>
    <t>Piedade</t>
  </si>
  <si>
    <t>104</t>
  </si>
  <si>
    <t>Pilar do Sul</t>
  </si>
  <si>
    <t>Pindamonhangaba</t>
  </si>
  <si>
    <t>146</t>
  </si>
  <si>
    <t>Pindorama</t>
  </si>
  <si>
    <t>Pinhalzinho</t>
  </si>
  <si>
    <t>Piquerobi</t>
  </si>
  <si>
    <t>Piquete</t>
  </si>
  <si>
    <t>210</t>
  </si>
  <si>
    <t>Piracicaba</t>
  </si>
  <si>
    <t>Piraju</t>
  </si>
  <si>
    <t>335</t>
  </si>
  <si>
    <t>Pirajuí</t>
  </si>
  <si>
    <t>Pirangi</t>
  </si>
  <si>
    <t>394</t>
  </si>
  <si>
    <t>Pirapora do Bom Jesus</t>
  </si>
  <si>
    <t>61</t>
  </si>
  <si>
    <t>Pirassununga</t>
  </si>
  <si>
    <t>Piratininga</t>
  </si>
  <si>
    <t>Pitangueiras</t>
  </si>
  <si>
    <t>387</t>
  </si>
  <si>
    <t>Planalto</t>
  </si>
  <si>
    <t>525</t>
  </si>
  <si>
    <t>Platina</t>
  </si>
  <si>
    <t>422</t>
  </si>
  <si>
    <t>Poá</t>
  </si>
  <si>
    <t>Poloni</t>
  </si>
  <si>
    <t>499</t>
  </si>
  <si>
    <t>Pompéia</t>
  </si>
  <si>
    <t>Pongaí</t>
  </si>
  <si>
    <t>Pontal</t>
  </si>
  <si>
    <t>Pontalinda</t>
  </si>
  <si>
    <t>Pontes Gestal</t>
  </si>
  <si>
    <t>Populina</t>
  </si>
  <si>
    <t>625</t>
  </si>
  <si>
    <t>Porangaba</t>
  </si>
  <si>
    <t>Porto Feliz</t>
  </si>
  <si>
    <t>117</t>
  </si>
  <si>
    <t>Porto Ferreira</t>
  </si>
  <si>
    <t>252</t>
  </si>
  <si>
    <t>Potim</t>
  </si>
  <si>
    <t>183</t>
  </si>
  <si>
    <t>Potirendaba</t>
  </si>
  <si>
    <t>Pracinha</t>
  </si>
  <si>
    <t>Pradópolis</t>
  </si>
  <si>
    <t>Praia Grande</t>
  </si>
  <si>
    <t>Pratânia</t>
  </si>
  <si>
    <t>Presidente Alves</t>
  </si>
  <si>
    <t>382</t>
  </si>
  <si>
    <t>Presidente Bernardes</t>
  </si>
  <si>
    <t>578</t>
  </si>
  <si>
    <t>Presidente Epitácio</t>
  </si>
  <si>
    <t>647</t>
  </si>
  <si>
    <t>558</t>
  </si>
  <si>
    <t>Presidente Venceslau</t>
  </si>
  <si>
    <t>Promissão</t>
  </si>
  <si>
    <t>Quadra</t>
  </si>
  <si>
    <t>162</t>
  </si>
  <si>
    <t>Queiroz</t>
  </si>
  <si>
    <t>497</t>
  </si>
  <si>
    <t>Queluz</t>
  </si>
  <si>
    <t>Quintana</t>
  </si>
  <si>
    <t>Rafard</t>
  </si>
  <si>
    <t>143</t>
  </si>
  <si>
    <t>Rancharia</t>
  </si>
  <si>
    <t>Redenção da Serra</t>
  </si>
  <si>
    <t>168</t>
  </si>
  <si>
    <t>Regente Feijó</t>
  </si>
  <si>
    <t>547</t>
  </si>
  <si>
    <t>Reginópolis</t>
  </si>
  <si>
    <t>Registro</t>
  </si>
  <si>
    <t>191</t>
  </si>
  <si>
    <t>Restinga</t>
  </si>
  <si>
    <t>407</t>
  </si>
  <si>
    <t>Ribeira</t>
  </si>
  <si>
    <t>Ribeirão Bonito</t>
  </si>
  <si>
    <t>Ribeirão Branco</t>
  </si>
  <si>
    <t>Ribeirão Corrente</t>
  </si>
  <si>
    <t>439</t>
  </si>
  <si>
    <t>Ribeirão do Sul</t>
  </si>
  <si>
    <t>390</t>
  </si>
  <si>
    <t>Ribeirão dos Índios</t>
  </si>
  <si>
    <t>606</t>
  </si>
  <si>
    <t>Ribeirão Grande</t>
  </si>
  <si>
    <t>240</t>
  </si>
  <si>
    <t>Rifaina</t>
  </si>
  <si>
    <t>Rincão</t>
  </si>
  <si>
    <t>306</t>
  </si>
  <si>
    <t>Rinópolis</t>
  </si>
  <si>
    <t>Rio Claro</t>
  </si>
  <si>
    <t>Rio das Pedras</t>
  </si>
  <si>
    <t>Rio Grande da Serra</t>
  </si>
  <si>
    <t>49</t>
  </si>
  <si>
    <t>Riolândia</t>
  </si>
  <si>
    <t>Riversul</t>
  </si>
  <si>
    <t>Roseira</t>
  </si>
  <si>
    <t>Rubiácea</t>
  </si>
  <si>
    <t>Rubinéia</t>
  </si>
  <si>
    <t>648</t>
  </si>
  <si>
    <t>Sabino</t>
  </si>
  <si>
    <t>466</t>
  </si>
  <si>
    <t>Sagres</t>
  </si>
  <si>
    <t>Sales</t>
  </si>
  <si>
    <t>449</t>
  </si>
  <si>
    <t>Sales Oliveira</t>
  </si>
  <si>
    <t>381</t>
  </si>
  <si>
    <t>Salesópolis</t>
  </si>
  <si>
    <t>109</t>
  </si>
  <si>
    <t>Salmourão</t>
  </si>
  <si>
    <t>572</t>
  </si>
  <si>
    <t>Saltinho</t>
  </si>
  <si>
    <t>Salto</t>
  </si>
  <si>
    <t>Salto de Pirapora</t>
  </si>
  <si>
    <t>Salto Grande</t>
  </si>
  <si>
    <t>Sandovalina</t>
  </si>
  <si>
    <t>608</t>
  </si>
  <si>
    <t>Santa Adélia</t>
  </si>
  <si>
    <t>Santa Albertina</t>
  </si>
  <si>
    <t>Santa Bárbara d'Oeste</t>
  </si>
  <si>
    <t>Santa Branca</t>
  </si>
  <si>
    <t>97</t>
  </si>
  <si>
    <t>Santa Clara d'Oeste</t>
  </si>
  <si>
    <t>Santa Cruz da Conceição</t>
  </si>
  <si>
    <t>218</t>
  </si>
  <si>
    <t>Santa Cruz da Esperança</t>
  </si>
  <si>
    <t>332</t>
  </si>
  <si>
    <t>Santa Cruz das Palmeiras</t>
  </si>
  <si>
    <t>Santa Cruz do Rio Pardo</t>
  </si>
  <si>
    <t>342</t>
  </si>
  <si>
    <t>Santa Ernestina</t>
  </si>
  <si>
    <t>Santa Fé do Sul</t>
  </si>
  <si>
    <t>642</t>
  </si>
  <si>
    <t>Santa Gertrudes</t>
  </si>
  <si>
    <t>Santa Isabe</t>
  </si>
  <si>
    <t>57</t>
  </si>
  <si>
    <t>Santa Lúcia</t>
  </si>
  <si>
    <t>305</t>
  </si>
  <si>
    <t>Santa Maria da Serra</t>
  </si>
  <si>
    <t>Santa Mercedes</t>
  </si>
  <si>
    <t>657</t>
  </si>
  <si>
    <t>Santa Rita d'Oeste</t>
  </si>
  <si>
    <t>Santa Rita do Passa Quatro</t>
  </si>
  <si>
    <t>271</t>
  </si>
  <si>
    <t>Santa Rosa de Viterbo</t>
  </si>
  <si>
    <t>302</t>
  </si>
  <si>
    <t>Santa Salete</t>
  </si>
  <si>
    <t>617</t>
  </si>
  <si>
    <t>Santana da Ponte Pensa</t>
  </si>
  <si>
    <t>629</t>
  </si>
  <si>
    <t>42</t>
  </si>
  <si>
    <t>Santo Anastácio</t>
  </si>
  <si>
    <t>587</t>
  </si>
  <si>
    <t>Santo André</t>
  </si>
  <si>
    <t>Santo Antônio da Alegria</t>
  </si>
  <si>
    <t>330</t>
  </si>
  <si>
    <t>Santo Antônio de Posse</t>
  </si>
  <si>
    <t>Santo Antônio do Aracanguá</t>
  </si>
  <si>
    <t>Santo Antônio do Jardim</t>
  </si>
  <si>
    <t>205</t>
  </si>
  <si>
    <t>Santo Antônio do Pinhal</t>
  </si>
  <si>
    <t>Santo Expedito</t>
  </si>
  <si>
    <t>Santópolis do Aguapeí</t>
  </si>
  <si>
    <t>522</t>
  </si>
  <si>
    <t>São Bento do Sapucaí</t>
  </si>
  <si>
    <t>169</t>
  </si>
  <si>
    <t>São Caetano do Sul</t>
  </si>
  <si>
    <t>13</t>
  </si>
  <si>
    <t>São Carlos</t>
  </si>
  <si>
    <t>255</t>
  </si>
  <si>
    <t>São Francisco</t>
  </si>
  <si>
    <t>São João da Boa Vista</t>
  </si>
  <si>
    <t>São João das Duas Pontes</t>
  </si>
  <si>
    <t>São João de Iracema</t>
  </si>
  <si>
    <t>577</t>
  </si>
  <si>
    <t>São João do Pau d'Alho</t>
  </si>
  <si>
    <t>664</t>
  </si>
  <si>
    <t>São Joaquim da Barra</t>
  </si>
  <si>
    <t>São José da Bela Vista</t>
  </si>
  <si>
    <t>São José do Barreiro</t>
  </si>
  <si>
    <t>267</t>
  </si>
  <si>
    <t>São José do Rio Pardo</t>
  </si>
  <si>
    <t>257</t>
  </si>
  <si>
    <t>454</t>
  </si>
  <si>
    <t>94</t>
  </si>
  <si>
    <t>São Lourenço da Serra</t>
  </si>
  <si>
    <t>São Luís do Paraitinga</t>
  </si>
  <si>
    <t>São Manuel</t>
  </si>
  <si>
    <t>258</t>
  </si>
  <si>
    <t>São Miguel Arcanjo</t>
  </si>
  <si>
    <t>São Pedro</t>
  </si>
  <si>
    <t>São Pedro do Turvo</t>
  </si>
  <si>
    <t>São Roque</t>
  </si>
  <si>
    <t>62</t>
  </si>
  <si>
    <t>São Sebastião</t>
  </si>
  <si>
    <t>São Sebastião da Grama</t>
  </si>
  <si>
    <t>253</t>
  </si>
  <si>
    <t>São Simão</t>
  </si>
  <si>
    <t>300</t>
  </si>
  <si>
    <t>São Vicente</t>
  </si>
  <si>
    <t>Sarapuí</t>
  </si>
  <si>
    <t>151</t>
  </si>
  <si>
    <t>Sarutaiá</t>
  </si>
  <si>
    <t>349</t>
  </si>
  <si>
    <t>Sebastianópolis do Sul</t>
  </si>
  <si>
    <t>520</t>
  </si>
  <si>
    <t>Serra Azul</t>
  </si>
  <si>
    <t>317</t>
  </si>
  <si>
    <t>Serra Negra</t>
  </si>
  <si>
    <t>142</t>
  </si>
  <si>
    <t>Sertãozinho</t>
  </si>
  <si>
    <t>356</t>
  </si>
  <si>
    <t>Sete Barras</t>
  </si>
  <si>
    <t>Severínia</t>
  </si>
  <si>
    <t>436</t>
  </si>
  <si>
    <t>Silveiras</t>
  </si>
  <si>
    <t>222</t>
  </si>
  <si>
    <t>Sud Mennucci</t>
  </si>
  <si>
    <t>627</t>
  </si>
  <si>
    <t>Sumaré</t>
  </si>
  <si>
    <t>Suzanápolis</t>
  </si>
  <si>
    <t>641</t>
  </si>
  <si>
    <t>Tabapuã</t>
  </si>
  <si>
    <t>Tabatinga</t>
  </si>
  <si>
    <t>344</t>
  </si>
  <si>
    <t>Taboão da Serra</t>
  </si>
  <si>
    <t>18</t>
  </si>
  <si>
    <t>Taciba</t>
  </si>
  <si>
    <t>Taguaí</t>
  </si>
  <si>
    <t>Taiaçu</t>
  </si>
  <si>
    <t>Taiúva</t>
  </si>
  <si>
    <t>379</t>
  </si>
  <si>
    <t>Tambaú</t>
  </si>
  <si>
    <t>274</t>
  </si>
  <si>
    <t>Tanabi</t>
  </si>
  <si>
    <t>493</t>
  </si>
  <si>
    <t>Tapiraí</t>
  </si>
  <si>
    <t>Tapiratiba</t>
  </si>
  <si>
    <t>277</t>
  </si>
  <si>
    <t>Taquaral</t>
  </si>
  <si>
    <t>Taquaritinga</t>
  </si>
  <si>
    <t>Taquarituba</t>
  </si>
  <si>
    <t>327</t>
  </si>
  <si>
    <t>Taquarivaí</t>
  </si>
  <si>
    <t>Tarabai</t>
  </si>
  <si>
    <t>Tarumã</t>
  </si>
  <si>
    <t>Taubaté</t>
  </si>
  <si>
    <t>130</t>
  </si>
  <si>
    <t>Tejupá</t>
  </si>
  <si>
    <t>Teodoro Sampaio</t>
  </si>
  <si>
    <t>660</t>
  </si>
  <si>
    <t>Terra Roxa</t>
  </si>
  <si>
    <t>421</t>
  </si>
  <si>
    <t>Timburi</t>
  </si>
  <si>
    <t>355</t>
  </si>
  <si>
    <t>Torre de Pedra</t>
  </si>
  <si>
    <t>Torrinha</t>
  </si>
  <si>
    <t>237</t>
  </si>
  <si>
    <t>Trabiju</t>
  </si>
  <si>
    <t>323</t>
  </si>
  <si>
    <t>Tremembé</t>
  </si>
  <si>
    <t>135</t>
  </si>
  <si>
    <t>Três Fronteiras</t>
  </si>
  <si>
    <t>638</t>
  </si>
  <si>
    <t>Tuiuti</t>
  </si>
  <si>
    <t>Tupã</t>
  </si>
  <si>
    <t>Tupi Paulista</t>
  </si>
  <si>
    <t>Turiúba</t>
  </si>
  <si>
    <t>Turmalina</t>
  </si>
  <si>
    <t>613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</si>
  <si>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</si>
  <si>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</si>
  <si>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</si>
  <si>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</si>
  <si>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</si>
  <si>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</si>
  <si>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</si>
  <si>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</si>
  <si>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435</t>
  </si>
  <si>
    <t>Valentim Gentil</t>
  </si>
  <si>
    <t>550</t>
  </si>
  <si>
    <t>89</t>
  </si>
  <si>
    <t>Valparaíso</t>
  </si>
  <si>
    <t>563</t>
  </si>
  <si>
    <t>Vargem</t>
  </si>
  <si>
    <t>99</t>
  </si>
  <si>
    <t>Vargem Grande do Sul</t>
  </si>
  <si>
    <t>Vargem Grande Paulista</t>
  </si>
  <si>
    <t>Várzea Paulista</t>
  </si>
  <si>
    <t>Vera Cruz</t>
  </si>
  <si>
    <t>Vinhedo</t>
  </si>
  <si>
    <t>Viradouro</t>
  </si>
  <si>
    <t>Vista Alegre do Alto</t>
  </si>
  <si>
    <t>384</t>
  </si>
  <si>
    <t>Vitória Brasil</t>
  </si>
  <si>
    <t>604</t>
  </si>
  <si>
    <t>Votorantim</t>
  </si>
  <si>
    <t>106</t>
  </si>
  <si>
    <t>Votuporanga</t>
  </si>
  <si>
    <t>537</t>
  </si>
  <si>
    <t>Zacarias</t>
  </si>
  <si>
    <t>Arujá</t>
  </si>
  <si>
    <t>Piracaia</t>
  </si>
  <si>
    <t>Valinhos</t>
  </si>
  <si>
    <t>Carapicuíba</t>
  </si>
  <si>
    <t>Diadema</t>
  </si>
  <si>
    <t>Embaúba</t>
  </si>
  <si>
    <t>Ribeirão Pires</t>
  </si>
  <si>
    <t>Santana de Parnaíba</t>
  </si>
  <si>
    <t>Suzano</t>
  </si>
  <si>
    <t>São José dos Campos</t>
  </si>
  <si>
    <t>ADAMANTINA</t>
  </si>
  <si>
    <t>CÂNDIDO MOTA</t>
  </si>
  <si>
    <t>X</t>
  </si>
  <si>
    <t>IEPÊ</t>
  </si>
  <si>
    <t>MARTINÓPOLIS</t>
  </si>
  <si>
    <t>PRESIDENTE EPITÁCIO</t>
  </si>
  <si>
    <t>PRESIDENTE VENCESLAU</t>
  </si>
  <si>
    <t>TEODORO SAMPAIO</t>
  </si>
  <si>
    <t>D4</t>
  </si>
  <si>
    <t>TUPÃ</t>
  </si>
  <si>
    <t>TUPI PAULISTA</t>
  </si>
  <si>
    <t>BARRETOS</t>
  </si>
  <si>
    <t>CATANDUVA</t>
  </si>
  <si>
    <t>OLÍMPIA</t>
  </si>
  <si>
    <t>SANTA FÉ DO SUL</t>
  </si>
  <si>
    <t>TABAPUÃ</t>
  </si>
  <si>
    <r>
      <t xml:space="preserve">VALOR TOTAL DO PRIMEIRO ANO DA CONTRAÇÃO
</t>
    </r>
    <r>
      <rPr>
        <b/>
        <sz val="8"/>
        <rFont val="Arial Narrow"/>
        <family val="2"/>
      </rPr>
      <t>(Valor total da instalação + Valor anual da locação)</t>
    </r>
  </si>
  <si>
    <t>BORBOREMA</t>
  </si>
  <si>
    <t>CERQUEIRA CÉSAR</t>
  </si>
  <si>
    <t>FARTURA</t>
  </si>
  <si>
    <t>MARÍLIA</t>
  </si>
  <si>
    <t>OURINHOS</t>
  </si>
  <si>
    <t>PIRAJU</t>
  </si>
  <si>
    <t>POMPÉIA</t>
  </si>
  <si>
    <t>SOROCABA</t>
  </si>
  <si>
    <t>CAPÃO BONITO</t>
  </si>
  <si>
    <t>ITAPETININGA</t>
  </si>
  <si>
    <t>ITAPEVA</t>
  </si>
  <si>
    <t>ITU</t>
  </si>
  <si>
    <t>D2</t>
  </si>
  <si>
    <t>MAIRINQUE</t>
  </si>
  <si>
    <t>PORTO FELIZ</t>
  </si>
  <si>
    <t>SÃO ROQUE</t>
  </si>
  <si>
    <t>VOTORANTIM</t>
  </si>
  <si>
    <t>AMPARO</t>
  </si>
  <si>
    <t>ARTUR NOGUEIRA</t>
  </si>
  <si>
    <t>ATIBAIA</t>
  </si>
  <si>
    <t>BRAGANÇA PAULISTA</t>
  </si>
  <si>
    <t>CAJAMAR</t>
  </si>
  <si>
    <t>CAMPO LIMPO PAULISTA</t>
  </si>
  <si>
    <t>ITAPIRA</t>
  </si>
  <si>
    <t>JAGUARIÚNA</t>
  </si>
  <si>
    <t>MOGI MIRIM</t>
  </si>
  <si>
    <t>Mogi Mirim</t>
  </si>
  <si>
    <t>NAZARÉ PAULISTA</t>
  </si>
  <si>
    <t>NOVA ODESSA</t>
  </si>
  <si>
    <t>PAULÍNIA</t>
  </si>
  <si>
    <t>PEDREIRA</t>
  </si>
  <si>
    <t>PIRACAIA</t>
  </si>
  <si>
    <t>SÃO JOÃO DA BOA VISTA</t>
  </si>
  <si>
    <t>SUMARÉ</t>
  </si>
  <si>
    <t>VALINHOS</t>
  </si>
  <si>
    <t>VARGEM GRANDE DO SUL</t>
  </si>
  <si>
    <t>VINHEDO</t>
  </si>
  <si>
    <t>GUARIBA</t>
  </si>
  <si>
    <t>IBATÉ</t>
  </si>
  <si>
    <t>JABOTICABAL</t>
  </si>
  <si>
    <t>MATÃO</t>
  </si>
  <si>
    <t>SÃO CARLOS</t>
  </si>
  <si>
    <t>VIRADOURO</t>
  </si>
  <si>
    <t>ARARAS</t>
  </si>
  <si>
    <t>ITIRAPINA</t>
  </si>
  <si>
    <t>LEME</t>
  </si>
  <si>
    <t>LIMEIRA</t>
  </si>
  <si>
    <t>PIRACICABA</t>
  </si>
  <si>
    <t>SANTA BÁRBARA D'OESTE</t>
  </si>
  <si>
    <t>Capital e Grande São Paulo (I, II e III)</t>
  </si>
  <si>
    <t>ARUJÁ</t>
  </si>
  <si>
    <t>CARAPICUÍBA</t>
  </si>
  <si>
    <t>DIADEMA</t>
  </si>
  <si>
    <t>EMBU DAS ARTES</t>
  </si>
  <si>
    <t>Embu das Artes</t>
  </si>
  <si>
    <t>FRANCISCO MORATO</t>
  </si>
  <si>
    <t>FRANCO DA ROCHA</t>
  </si>
  <si>
    <t>ITAQUAQUECETUBA</t>
  </si>
  <si>
    <t>ITAPECERICA DA SERRA</t>
  </si>
  <si>
    <t>MAUÁ</t>
  </si>
  <si>
    <t>MOGI DAS CRUZES</t>
  </si>
  <si>
    <t>RIBEIRÃO PIRES</t>
  </si>
  <si>
    <t>SANTO ANDRÉ</t>
  </si>
  <si>
    <t>SÃO CAETANO DO SUL</t>
  </si>
  <si>
    <t>SUZANO</t>
  </si>
  <si>
    <t>ÁREA DA SAÚDE / NAT</t>
  </si>
  <si>
    <t>PJ III TRIBUNAL DO JÚRI</t>
  </si>
  <si>
    <t>PJ IV e V TRIBUNAL DO JÚRI</t>
  </si>
  <si>
    <t>PJ EXECUÇÕES CRIMINAIS</t>
  </si>
  <si>
    <t>JECRIM</t>
  </si>
  <si>
    <t>SOS CRIANÇA</t>
  </si>
  <si>
    <t>BUTANTÃ</t>
  </si>
  <si>
    <t>PJ MANDADOS DE SEGURANÇA</t>
  </si>
  <si>
    <t>PJ MILITAR</t>
  </si>
  <si>
    <t>PJ IPIRANGA</t>
  </si>
  <si>
    <t>PJ JABAQUARA</t>
  </si>
  <si>
    <t>PJ CÍVEL SANTANA</t>
  </si>
  <si>
    <t>PJ TATUAPÉ</t>
  </si>
  <si>
    <t>ENDEREÇO</t>
  </si>
  <si>
    <t>SÃO PAULO</t>
  </si>
  <si>
    <t>PROMOTORIA DE JUSTIÇA DE PROMISSÃO</t>
  </si>
  <si>
    <t>AVENIDA MINAS GERAIS 669</t>
  </si>
  <si>
    <t>CONTATO</t>
  </si>
  <si>
    <t>JOÃO CARLOS</t>
  </si>
  <si>
    <t>TELEFONE</t>
  </si>
  <si>
    <t>PROMOTORIA DE JUSTIÇA DE BORBOREMA</t>
  </si>
  <si>
    <t>RUA RUI BARBOSA 117</t>
  </si>
  <si>
    <t>PROMOTORIA DE JUSTIÇA DE CERQUEIRA CÉSAR</t>
  </si>
  <si>
    <t>RUA OLÍMPIO PAVAN 355</t>
  </si>
  <si>
    <t>PROMOTORIA DE JUSTIÇA DE FARTURA</t>
  </si>
  <si>
    <t>RUA ANACLETO GONÇALVES NEVES 250</t>
  </si>
  <si>
    <t>PROMOTORIA DE JUSTIÇA DE MARÍLIA</t>
  </si>
  <si>
    <t>AVENIDA DAS ESMERALDAS 877</t>
  </si>
  <si>
    <t>MARCELO</t>
  </si>
  <si>
    <t>PROMOTORIA DE JUSTIÇA DE OURINHOS</t>
  </si>
  <si>
    <t>RUA DOS EXPEDICIONÁRIOS 1895</t>
  </si>
  <si>
    <t>PROMOTORIA DE JUSTIÇA DE PIRAJU</t>
  </si>
  <si>
    <t>PRAÇA JOAQUIM ANTÔNIO ARRUDA 126</t>
  </si>
  <si>
    <t>MARIA DOLORES</t>
  </si>
  <si>
    <t>PROMOTORIA DE JUSTIÇA DE POMPÉIA</t>
  </si>
  <si>
    <t>RUA CLEMENTINO JOSÉ DE PAULA 387</t>
  </si>
  <si>
    <t>PRAÇA TENENTE JOSÉ FERRAZ DE OLIVEIRA 130</t>
  </si>
  <si>
    <t>PROMOTORIA DE JUSTIÇA DE AMPARO</t>
  </si>
  <si>
    <t>MÁRCIA</t>
  </si>
  <si>
    <t>PROMOTORIA DE JUSTIÇA DE ARTUR NOGUEIRA</t>
  </si>
  <si>
    <t>RUA CASCRO FAFE 255</t>
  </si>
  <si>
    <t>NUCIBELI</t>
  </si>
  <si>
    <t>RUA TREZE DE MAIO 140</t>
  </si>
  <si>
    <t>AVENIDA DOS IMIGRANTES 1501</t>
  </si>
  <si>
    <t>PROMOTORIA DE JUSTIÇA DE BRAGANÇA PAULISTA</t>
  </si>
  <si>
    <t>EDUARDO</t>
  </si>
  <si>
    <t>AVENIDA JOAQUIM JANUS PENTEADO 96</t>
  </si>
  <si>
    <t>RAUL</t>
  </si>
  <si>
    <t>PROMOTORIA DE JUSTIÇA DE CAMPO LIMPO PAULISTA</t>
  </si>
  <si>
    <t>RUA MARECHAL DEODORO DA FONSECA 550</t>
  </si>
  <si>
    <t>DANILO</t>
  </si>
  <si>
    <t>PROMOTORIA DE JUSTIÇA DE ITAPIRA</t>
  </si>
  <si>
    <t>RUA BENTO DA ROCHA 408</t>
  </si>
  <si>
    <t>FLÁVIO</t>
  </si>
  <si>
    <t>PROMOTORIA DE JUSTIÇA DE JAGUARIÚNA</t>
  </si>
  <si>
    <t>RUA SANTO ANTÔNIO DA POSSE 145</t>
  </si>
  <si>
    <t>INORETE</t>
  </si>
  <si>
    <t>PROMOTORIA DE JUSTIÇA DE MOGI MIRIM</t>
  </si>
  <si>
    <t>AVENIDA CORONEL VENÂNCIO FERREIRA ALVES ADORNO 114</t>
  </si>
  <si>
    <t>LUCAS</t>
  </si>
  <si>
    <t>PROMOTORIA DE JUSTIÇA DE NAZARÉ PAULISTA</t>
  </si>
  <si>
    <t>PROMOTORIA DE JUSTIÇA DE CAJAMAR</t>
  </si>
  <si>
    <t>RUA CLEMENTINO DE ALMEIDA PASSOS 35</t>
  </si>
  <si>
    <t>PROMOTORIA DE JUSTIÇA DE NOVA ODESSA</t>
  </si>
  <si>
    <t>AVENIDA JOÃO PESSOA 1270</t>
  </si>
  <si>
    <t>LUIZ</t>
  </si>
  <si>
    <t>PROMOTORIA DE JUSTIÇA DE PAULÍNIA</t>
  </si>
  <si>
    <t>PRAÇA 28 DE FEVEREIRO 180</t>
  </si>
  <si>
    <t>PROMOTORIA DE JUSTIÇA DE PEDREIRA</t>
  </si>
  <si>
    <t>RUA ODAVILSON UTTEMBERGUE 80</t>
  </si>
  <si>
    <t>FÁBIO</t>
  </si>
  <si>
    <t>PROMOTORIA DE JUSTIÇA DE PIRACAIA</t>
  </si>
  <si>
    <t>RUA BENEDITO VIEIRA DA SILVA 300</t>
  </si>
  <si>
    <t>PROMOTORIA DE JUSTIÇA DE SÃO JOÃO DA BOA VISTA</t>
  </si>
  <si>
    <t>AVENIDA DOUTOR OCTAVIO DA SILVA BASTOS 2150</t>
  </si>
  <si>
    <t>PROMOTORIA DE JUSTIÇA DE SUMARÉ</t>
  </si>
  <si>
    <t>RUA SANTOS DUMONT 78</t>
  </si>
  <si>
    <t>PROMOTORIA DE JUSTIÇA DE VALINHOS</t>
  </si>
  <si>
    <t>RUA PROFESSOR ATALIBA NOGUEIRA 36</t>
  </si>
  <si>
    <t>PROMOTORIA DE JUSTIÇA DE VARGEM GRANDE DO SUL</t>
  </si>
  <si>
    <t>AVENIDA WALTER TATONI 343</t>
  </si>
  <si>
    <t>JOÃO</t>
  </si>
  <si>
    <t>PROMOTORIA DE JUSTIÇA DE VINHEDO</t>
  </si>
  <si>
    <t>ESTRADA DA BOIADA 530</t>
  </si>
  <si>
    <t>PROMOTORIA DE JUSTIÇA DE ADAMANTINA</t>
  </si>
  <si>
    <t>RUA ADHEMAR DE BARROS 133</t>
  </si>
  <si>
    <t>PROMOTORIA DE JUSTIÇA DE CÂNDIDO MOTA</t>
  </si>
  <si>
    <t>PRAÇA ANTONIO PIPOLO S/Nº</t>
  </si>
  <si>
    <t>RUA MINAS GERAIS 343</t>
  </si>
  <si>
    <t>RUA JOSÉ HENRIQUE DE MELLO 116</t>
  </si>
  <si>
    <t>PROMOTORIA DE JUSTIÇA DE MARTINÓPOLIS</t>
  </si>
  <si>
    <t>PROMOTORIA DE JUSTIÇA DE PRESIDENTE EPITÁCIO</t>
  </si>
  <si>
    <t>AVENIDA PRESIDENTE VARGAS 1-31</t>
  </si>
  <si>
    <t>RUA FAUSTINO RODRIGUES AZENHA 1500</t>
  </si>
  <si>
    <t>AMÉLIO</t>
  </si>
  <si>
    <t>PROMOTORIA DE JUSTIÇA DE PRESIDENTE VENCESLAU</t>
  </si>
  <si>
    <t>MAURO</t>
  </si>
  <si>
    <t>PROMOTORIA DE JUSTIÇA DE TEODORO SAMPAIO</t>
  </si>
  <si>
    <t>RUA MANOEL GUIRADO SEGURA 2080</t>
  </si>
  <si>
    <t>PROMOTORIA DE JUSTIÇA DE TUPÃ</t>
  </si>
  <si>
    <t>AVENIDA DOUTOR EDU TEIXEIRA DE MENDONÇA 602</t>
  </si>
  <si>
    <t>RUA COLÔMBIA 200</t>
  </si>
  <si>
    <t>DELCI</t>
  </si>
  <si>
    <t>CONFIG</t>
  </si>
  <si>
    <t>PROMOTORIA DE JUSTIÇA DE IEPÊ</t>
  </si>
  <si>
    <t>RUA TIRADENTES 877</t>
  </si>
  <si>
    <t>PROMOTORIA DE JUSTIÇA DE TUPI PAULISTA</t>
  </si>
  <si>
    <t>PROMOTORIA DE JUSTIÇA DE BARRETOS</t>
  </si>
  <si>
    <t>AVENIDA CENTENÁRIO DA ABOLIÇÃO 1500</t>
  </si>
  <si>
    <t>PROMOTORIA DE JUSTIÇA DE CATANDUVA</t>
  </si>
  <si>
    <t>PARQUE DAS AMÉRICAS 55</t>
  </si>
  <si>
    <t>SANDRO</t>
  </si>
  <si>
    <t>PROMOTORIA DE JUSTIÇA DE OLÍMPIA</t>
  </si>
  <si>
    <t>RUA SÃO JOÃO 891</t>
  </si>
  <si>
    <t>TERESA</t>
  </si>
  <si>
    <t>PROMOTORIA DE JUSTIÇA DE SANTA FÉ DO SUL</t>
  </si>
  <si>
    <t>AVENIDA CONSELHEIRO ANTONIO PRADO 1662</t>
  </si>
  <si>
    <t>PROMOTORIA DE JUSTIÇA DE TABATUÃ</t>
  </si>
  <si>
    <t>RUA EUGÊNIO ULIAN 1265</t>
  </si>
  <si>
    <t>PROMOTORIA DE JUSTIÇA DE CAPÃO BONITO</t>
  </si>
  <si>
    <t>RUA JOSÉ RAFAEL MACHADO NETO 50</t>
  </si>
  <si>
    <t>PROMOTORIA DE JUSTIÇA DE ITAPETININGA</t>
  </si>
  <si>
    <t>AVENIDA PEIXOTO GOMIDE S/Nº</t>
  </si>
  <si>
    <t>JOSUÉ</t>
  </si>
  <si>
    <t>PROMOTORIA DE JUSTIÇA DE ITAPEVA</t>
  </si>
  <si>
    <t>PRAÇA VINTE DE SETEMBRO 133</t>
  </si>
  <si>
    <t>PROMOTORIA DE JUSTIÇA DE ITU</t>
  </si>
  <si>
    <t>AVENIDA GOIÁS 194</t>
  </si>
  <si>
    <t>SUELI</t>
  </si>
  <si>
    <t>PROMOTORIA DE JUSTIÇA DE MAIRINQUE</t>
  </si>
  <si>
    <t>AVENIDA DOUTOR GASPAR RICARDO JUNIOR 185</t>
  </si>
  <si>
    <t>RENATO</t>
  </si>
  <si>
    <t>PROMOTORIA DE JUSTIÇA DE PORTO FELIZ</t>
  </si>
  <si>
    <t>AVENIDA JOSÉ MAURINO 252</t>
  </si>
  <si>
    <t>PROMOTORIA DE JUSTIÇA DE SÃO ROQUE</t>
  </si>
  <si>
    <t>AVENIDA JOHN KENNEDY 355</t>
  </si>
  <si>
    <t>RUA FORLINDO JÚLIO 97</t>
  </si>
  <si>
    <t>MARIA JOSÉ</t>
  </si>
  <si>
    <t>PROMOTORIA DE JUSTIÇA DE SOROCABA</t>
  </si>
  <si>
    <t>DIRETORIA DA ÁREA REGIONAL DE SOROCABA</t>
  </si>
  <si>
    <t>RUA 28 DE OUTUBRO 691</t>
  </si>
  <si>
    <t>ANA</t>
  </si>
  <si>
    <t>PROMOTORIA DE JUSTIÇA DE VOTORANTIM</t>
  </si>
  <si>
    <t>AVENIDA LUIZ DO PATROCÍNIO FERNANDES 762</t>
  </si>
  <si>
    <t>CUBATÃO</t>
  </si>
  <si>
    <t>GUARUJÁ</t>
  </si>
  <si>
    <t>MONGAGUÁ</t>
  </si>
  <si>
    <t>SANTOS</t>
  </si>
  <si>
    <t>Vale do Ribeira</t>
  </si>
  <si>
    <t>JUQUIÁ</t>
  </si>
  <si>
    <t>CACHOEIRA PAULISTA</t>
  </si>
  <si>
    <t>CARAGUATATUBA</t>
  </si>
  <si>
    <t>CRUZEIRO</t>
  </si>
  <si>
    <t>GUARATINGUETÁ</t>
  </si>
  <si>
    <t>JACAREÍ</t>
  </si>
  <si>
    <t>LORENA</t>
  </si>
  <si>
    <t>PARAIBUNA</t>
  </si>
  <si>
    <t>PINDAMONHANGABA</t>
  </si>
  <si>
    <t>SÃO JOSÉ DOS CAMPOS</t>
  </si>
  <si>
    <t>TAUBATÉ</t>
  </si>
  <si>
    <t>UBATUBA</t>
  </si>
  <si>
    <t>PROMOTORIA DE JUSTIÇA DE JUQUIÁ</t>
  </si>
  <si>
    <t>RUA MARTINS COELHO 439</t>
  </si>
  <si>
    <t>PROMOTORIA DE JUSTIÇA DE UBATUBA</t>
  </si>
  <si>
    <t>RUA SÉRGIO LUCINDO DA SILVA 571</t>
  </si>
  <si>
    <t>DIRETORIA DA ÁREA REGIONAL DE TAUBATÉ</t>
  </si>
  <si>
    <t>AVENIDA JOHN KENNEDY 400</t>
  </si>
  <si>
    <t>OSWALDO</t>
  </si>
  <si>
    <t>AVENIDA CORONEL DOMICIANO 400</t>
  </si>
  <si>
    <t>PROMOTORIA DE JUSTIÇA DE CACHOEIRA PAULISTA</t>
  </si>
  <si>
    <t>PROMOTORIA DE JUSTIÇA DE CARAGUATATUBA</t>
  </si>
  <si>
    <t>RUA ENGENHEIRO JOÃO FONSECA 48</t>
  </si>
  <si>
    <t>PROMOTORIA DE JUSTIÇA DE CRUZEIRO</t>
  </si>
  <si>
    <t>AVENIDA FRANCISCO MARZANO 100</t>
  </si>
  <si>
    <t>LUCI</t>
  </si>
  <si>
    <t>PROMOTORIA DE JUSTIÇA DE GUARATINGUETÁ</t>
  </si>
  <si>
    <t>AVENIDA DOUTOR ARIBERTO PEREIRA CUNHA 280</t>
  </si>
  <si>
    <t>RUI</t>
  </si>
  <si>
    <t>PROMOTORIA DE JUSTIÇA DE JACAREÍ</t>
  </si>
  <si>
    <t>RUA TRÊS DE ABRIL 32</t>
  </si>
  <si>
    <t>PRAÇA DOS TRÊS PODERES S/Nº</t>
  </si>
  <si>
    <t>MARLI</t>
  </si>
  <si>
    <t>PROMOTORIA DE JUSTIÇA DE LORENA</t>
  </si>
  <si>
    <t>RUA HEPECARE 219</t>
  </si>
  <si>
    <t>PROMOTORIA DE JUSTIÇA DE PARAIBUNA</t>
  </si>
  <si>
    <t>AVENIDA MAJOR JOÃO ELIAS DE CALAZANS 565</t>
  </si>
  <si>
    <t>PROMOTORIA DE JUSTIÇA DE PINDAMONHANGABA</t>
  </si>
  <si>
    <t>RUA ALCIDES RAMOS NOGUEIRA 780</t>
  </si>
  <si>
    <t>LUCIANA</t>
  </si>
  <si>
    <t>PROMOTORIA DE JUSTIÇA DE SÃO JOSÉ DOS CAMPOS</t>
  </si>
  <si>
    <t>AVENIDA SALMÃO 678</t>
  </si>
  <si>
    <t>PROMOTORIA DE JUSTIÇA CRIMINAL DE TAUBATÉ</t>
  </si>
  <si>
    <t>PRAÇA MONSENHOR SILVA BARROS</t>
  </si>
  <si>
    <t>LETÍCIA</t>
  </si>
  <si>
    <t>PROMOTORIA DE JUSTIÇA DE CUBATÃO</t>
  </si>
  <si>
    <t>PROMOTORIA DE JUSTIÇA DE GUARUJÁ</t>
  </si>
  <si>
    <t>AVENIDA JOAQUIM MIGUEL COUTO 305</t>
  </si>
  <si>
    <t>DR RODRIGO</t>
  </si>
  <si>
    <t>RUA MÁRIO RIBEIRO 261</t>
  </si>
  <si>
    <t>MICHELLE</t>
  </si>
  <si>
    <t>PROMOTORIA DE JUSTIÇA DE MONGAGUÁ</t>
  </si>
  <si>
    <t>AVENIDA SÃO PAULO 300</t>
  </si>
  <si>
    <t>NILTON</t>
  </si>
  <si>
    <t>GAECO / GAEMA</t>
  </si>
  <si>
    <t>AVENIDA CONSELHEIRO NÉBIAS 754</t>
  </si>
  <si>
    <t>PROMOTORIA DE JUSTIÇA DE ARUJÁ</t>
  </si>
  <si>
    <t>RUA ALBINO RODRGIUES NEVES 394</t>
  </si>
  <si>
    <t>PROMOTORIA DE JUSTIÇA DE CARAPICUÍBA</t>
  </si>
  <si>
    <t>PROMOTORIA DE JUSTIÇA CRIMINAL DE DIADEMA</t>
  </si>
  <si>
    <t>AVENIDA PRESIDENTE VARGAS 91</t>
  </si>
  <si>
    <t>SANDRA</t>
  </si>
  <si>
    <t>AVENIDA SETE DE SETEMBRO 399</t>
  </si>
  <si>
    <t>AVENIDA JORGE DE SOUZA 855</t>
  </si>
  <si>
    <t>PROMOTORIA DE JUSTIÇA DE EMBU DAS ARTES</t>
  </si>
  <si>
    <t>FABIANA</t>
  </si>
  <si>
    <t>PROMOTORIA DE JUSTIÇA DE FRANCISCO MORATO</t>
  </si>
  <si>
    <t>RUA JOÃO MENDES JUNIOR 626</t>
  </si>
  <si>
    <t>PRAÇA MINISTRO NELSON HUNGRIA 01</t>
  </si>
  <si>
    <t>PROMOTORIA DE JUSTIÇA DE FRANCO DA ROCHA</t>
  </si>
  <si>
    <t>DOUGLAS</t>
  </si>
  <si>
    <t>PROMOTORIA DE JUSTIÇA DE ITAQUAQUECETUBA</t>
  </si>
  <si>
    <t>ESTRADA DE SANTA ISABEL 1170</t>
  </si>
  <si>
    <t>PROMOTORIA DE JUSTIÇA DE ITAPECERICA DA SERRA</t>
  </si>
  <si>
    <t>RUA MAJOR MATHEUS ROTGER DOMINGUES 155</t>
  </si>
  <si>
    <t>PROMOTORIA DE JUSTIÇA DE MAUÁ</t>
  </si>
  <si>
    <t>AVENIDA JOÃO RAMALHO 131</t>
  </si>
  <si>
    <t>LUCIANO</t>
  </si>
  <si>
    <t>PROMOTORIA DE JUSTIÇA DE MOGI DAS CRUZES</t>
  </si>
  <si>
    <t>AVENIDA CÂNDIDO XAVIER DE ALMEIDA E SOUZA 159</t>
  </si>
  <si>
    <t>RUA DOUTOR RICARDO VILELA 1461</t>
  </si>
  <si>
    <t>MARCOS</t>
  </si>
  <si>
    <t>BRUNA</t>
  </si>
  <si>
    <t>PROMOTORIA DE JUSTIÇA DE RIBEIRÃO PIRES</t>
  </si>
  <si>
    <t>AVENIDA PREFEITO VALDÍRIO PRISCO 150</t>
  </si>
  <si>
    <t>EDILSON</t>
  </si>
  <si>
    <t>PROMOTORIA DE JUSTIÇA DE SANTANA DO PARNAÍBA</t>
  </si>
  <si>
    <t>RUA PROFESSOR ANTÔNIO OLEGÁRIO CARDOSO 147</t>
  </si>
  <si>
    <t>GAECO ABC E PROMOTORIA DE JUSTIÇA CRIMINAL DE SANTO ANDRÉ</t>
  </si>
  <si>
    <t>RUA JOSÉ CABALEIRO 65</t>
  </si>
  <si>
    <t>SIRLEI</t>
  </si>
  <si>
    <t>PROMOTORIA DE JUSTIÇA CRIMINAL DE SANTO ANDRÉ</t>
  </si>
  <si>
    <t>PRAÇA IV CENTENÁRIO 03</t>
  </si>
  <si>
    <t>MARCEL</t>
  </si>
  <si>
    <t>PROMOTORIA DE JUSTIÇA DE SÃO CAETANO</t>
  </si>
  <si>
    <t>PRAÇA JOVIANO PACHECO DE AGUIRRE S/Nº</t>
  </si>
  <si>
    <t>TEREZINHA</t>
  </si>
  <si>
    <t>PROMOTORIA DE JUSTIÇA DE SUZANO</t>
  </si>
  <si>
    <t>RUA BARUEL 544</t>
  </si>
  <si>
    <t>VIVIANE</t>
  </si>
  <si>
    <t>AVENIDA PAULO PORTELA S/Nº</t>
  </si>
  <si>
    <t>RUA SENADOR FEIJÓ 164</t>
  </si>
  <si>
    <t>AVENIDA ABRÃO RIBEIRO 313</t>
  </si>
  <si>
    <t>ISMÊNIA</t>
  </si>
  <si>
    <t>LUIZ ROBERTO</t>
  </si>
  <si>
    <t>MARIA APARECIDA</t>
  </si>
  <si>
    <t>GLADYS</t>
  </si>
  <si>
    <t>RUA PIRATININGA 105</t>
  </si>
  <si>
    <t>VALDENICE</t>
  </si>
  <si>
    <t>AVENIDA CORIFEU DE AZEVEDO MARQUES 150</t>
  </si>
  <si>
    <t>GLÁUCIA</t>
  </si>
  <si>
    <t>VIADUTO DONA PAULINA 80</t>
  </si>
  <si>
    <t>GECINILDA</t>
  </si>
  <si>
    <t>RUA DOUTOR VILA NOVA 285</t>
  </si>
  <si>
    <t>NATALIA</t>
  </si>
  <si>
    <t>RUA AGOSTINHO GOMES 1455</t>
  </si>
  <si>
    <t>LUIZA</t>
  </si>
  <si>
    <t>MÔNICA</t>
  </si>
  <si>
    <t>DÉBORA</t>
  </si>
  <si>
    <t>RUA JOEL JORGE DE MELO 424</t>
  </si>
  <si>
    <t>AVENIDA ENGENHEIRO CAETANO ÁLVARES 594</t>
  </si>
  <si>
    <t>RUA SANTA MARIA 257</t>
  </si>
  <si>
    <t>PROMOTORIA DE JUSTIÇA DE GUARIBA</t>
  </si>
  <si>
    <t>RUA FERES SADALLA 761</t>
  </si>
  <si>
    <t>PROMOTORIA DEJUSTIÇA DE IBATÉ</t>
  </si>
  <si>
    <t>RUA ALBANO BUZO 367</t>
  </si>
  <si>
    <t>PROMOTORIA DE JUSTIÇA DE JABOTICABAL</t>
  </si>
  <si>
    <t>PRAÇA DO CAFÉ S/Nº</t>
  </si>
  <si>
    <t>PROMOTORIA DE JUSTIÇA DE MATÃO</t>
  </si>
  <si>
    <t>AVENIDA XV DE NOVEMBRO 561</t>
  </si>
  <si>
    <t>RUA CONDE DO PINHAL 2061</t>
  </si>
  <si>
    <t>VALÉRIA</t>
  </si>
  <si>
    <t>PROMOTORIA DE JUSTIÇA CRIMINAL DE SÃO CARLOS</t>
  </si>
  <si>
    <t>PROMOTORIA DE JUSTIÇA DE VIRADOURO</t>
  </si>
  <si>
    <t>RUA JOSÉ BORELLI 10</t>
  </si>
  <si>
    <t>PROMOTORIA DE JUSTIÇA DE ARARAS</t>
  </si>
  <si>
    <t>AVENIDA ANTONIO PRUDENTE 322</t>
  </si>
  <si>
    <t>PROMOTORIA DE JUSTIÇA DE ITIRAPINA</t>
  </si>
  <si>
    <t>RUA HUM 180</t>
  </si>
  <si>
    <t>PROMOTORIA DE JUSTIÇA DE LEME</t>
  </si>
  <si>
    <t>RUA BERNARDINO DE CAMPOS 770</t>
  </si>
  <si>
    <t>PROMOTORIA DE JUSTIÇA DE LIMEIRA</t>
  </si>
  <si>
    <t>RUA SANTA CRUZ 754</t>
  </si>
  <si>
    <t>BRUNO</t>
  </si>
  <si>
    <t>PROMOTORIA DE JUSTIÇA DE PIRACICABA</t>
  </si>
  <si>
    <t>RUA BERNARDINO DE CAMPOS 55</t>
  </si>
  <si>
    <t>LÍGIA</t>
  </si>
  <si>
    <t>PROMOTORIA DE JUSTIÇA DE SANTA BÁRBARA D'OESTE</t>
  </si>
  <si>
    <t>RUA DONA CAROLINA 40</t>
  </si>
  <si>
    <t>ARAÇATUBA</t>
  </si>
  <si>
    <t>PROMOTORIA DE JUSTIÇA CÍVEL DE ARAÇATUBA</t>
  </si>
  <si>
    <t>CAMPINAS</t>
  </si>
  <si>
    <t>PROMOTORIA DE JUSTIÇA DE VILA MIMOSA</t>
  </si>
  <si>
    <t>ITAPEVI</t>
  </si>
  <si>
    <t>Itapevi</t>
  </si>
  <si>
    <t>BOTUCATU</t>
  </si>
  <si>
    <t>PROMOTORIA DE JUSTIÇA DE BOTUCATU</t>
  </si>
  <si>
    <t>PROMOTORIA DE JUSTIÇA CÍVEL DE SÃO CARLOS</t>
  </si>
  <si>
    <t>LINS</t>
  </si>
  <si>
    <t>PROMOTORIA DE JUSTIÇA DE LINS</t>
  </si>
  <si>
    <t>AVENIDA TANCREDO DE ALMEIDA NEVES 375</t>
  </si>
  <si>
    <t>RUA DIONÍZIO GAZOTTI 719</t>
  </si>
  <si>
    <t>RUA MAURÍCIO MARTINS LEITE 60</t>
  </si>
  <si>
    <t>NOVA GRANADA</t>
  </si>
  <si>
    <t>PROMOTORIA DE JUSTIÇA DE NOVA GRANADA</t>
  </si>
  <si>
    <t>AVENIDA HILDEBERTO ALBUQUERQUE FERREIRA 1001</t>
  </si>
  <si>
    <t>MICHELLI</t>
  </si>
  <si>
    <t>(17) 3261-2580</t>
  </si>
  <si>
    <t>A PLANILHA DE ORÇAMENTO APRESENTA INCONSISTÊNCIAS NO PREENCHIMENTO OU ESTÁ INCOMPLETA</t>
  </si>
  <si>
    <t>RUA GIL PIMENTEL MOURA 51</t>
  </si>
  <si>
    <t>AVENIDA AEROPORTO 601</t>
  </si>
  <si>
    <t>GAECO NÚCLEO SP</t>
  </si>
  <si>
    <t>RUA SENADOR FEIJÓ 176</t>
  </si>
  <si>
    <t>AMÉRICO BRASILIENSE</t>
  </si>
  <si>
    <t>CONCHAS</t>
  </si>
  <si>
    <t>PROMOTORIA DE JUSTIÇA DE ITAPEVI</t>
  </si>
  <si>
    <t>PROMOTORIA DE JUSTIÇA DE CONCHAS</t>
  </si>
  <si>
    <t>PROMOTORIA DE JUSTIÇA DE AMÉRICO BRASILIENSE</t>
  </si>
  <si>
    <t>CAÇAPAVA</t>
  </si>
  <si>
    <t>ILHABELA</t>
  </si>
  <si>
    <t>SÃO PEDRO</t>
  </si>
  <si>
    <t>VARGEM GRANDE PAULISTA</t>
  </si>
  <si>
    <t>SANTANA DE PARNAÍBA</t>
  </si>
  <si>
    <t>AVENIDA VALENTINA MELLO FREIRE BORENSTEIN 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</si>
</sst>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R$&quot;* #,##0.00_);_(&quot;R$&quot;* \(#,##0.00\);_(&quot;R$&quot;* &quot;-&quot;??_);_(@_)"/>
    <numFmt numFmtId="165" formatCode="_(* #,##0.00_);_(* \(#,##0.00\);_(* &quot;-&quot;??_);_(@_)"/>
    <numFmt numFmtId="166" formatCode="0\ &quot;km&quot;"/>
    <numFmt numFmtId="167" formatCode="_-* #,##0_-;\-* #,##0_-;_-* &quot;-&quot;??_-;_-@_-"/>
    <numFmt numFmtId="168" formatCode="#,##0_ ;\-#,##0\ "/>
    <numFmt numFmtId="169" formatCode="[&lt;=9999999]###\-####;\(##\)\ ####\-####"/>
  </numFmts>
  <fonts count="23" x14ac:knownFonts="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Bookman Old Style"/>
      <family val="1"/>
    </font>
    <font>
      <b/>
      <sz val="11"/>
      <color rgb="FF000000"/>
      <name val="Calibri"/>
      <family val="2"/>
    </font>
    <font>
      <b/>
      <u/>
      <sz val="10"/>
      <name val="Arial"/>
      <family val="2"/>
    </font>
    <font>
      <sz val="8"/>
      <name val="Arial Narrow"/>
      <family val="2"/>
    </font>
    <font>
      <b/>
      <u/>
      <sz val="14"/>
      <name val="Arial"/>
      <family val="2"/>
    </font>
    <font>
      <b/>
      <sz val="20"/>
      <color rgb="FFFF0000"/>
      <name val="Arial"/>
      <family val="2"/>
    </font>
    <font>
      <b/>
      <sz val="24"/>
      <color rgb="FFFF0000"/>
      <name val="Arial"/>
      <family val="2"/>
    </font>
    <font>
      <sz val="10"/>
      <color theme="0" tint="-0.14999847407452621"/>
      <name val="Arial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10"/>
      <color theme="0"/>
      <name val="Arial"/>
      <family val="2"/>
    </font>
    <font>
      <b/>
      <sz val="8"/>
      <color theme="0"/>
      <name val="Arial Narrow"/>
      <family val="2"/>
    </font>
    <font>
      <sz val="14"/>
      <name val="Arial"/>
      <family val="2"/>
    </font>
    <font>
      <sz val="12"/>
      <color theme="3"/>
      <name val="Arial Narrow"/>
      <family val="2"/>
    </font>
    <font>
      <sz val="10"/>
      <color rgb="FF002060"/>
      <name val="Arial"/>
      <family val="2"/>
    </font>
    <font>
      <sz val="12"/>
      <color rgb="FF00206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165" fontId="5" fillId="0" borderId="0" applyFill="0" applyBorder="0" applyAlignment="0" applyProtection="0"/>
    <xf numFmtId="164" fontId="5" fillId="0" borderId="0" applyFill="0" applyBorder="0" applyAlignment="0" applyProtection="0"/>
  </cellStyleXfs>
  <cellXfs count="241">
    <xf numFmtId="0" fontId="0" fillId="0" borderId="0" xfId="0"/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/>
    <xf numFmtId="166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0" xfId="0" applyNumberFormat="1"/>
    <xf numFmtId="0" fontId="2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Font="1"/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167" fontId="3" fillId="0" borderId="19" xfId="1" applyNumberFormat="1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64" fontId="5" fillId="0" borderId="19" xfId="2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167" fontId="3" fillId="0" borderId="7" xfId="1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67" fontId="3" fillId="0" borderId="6" xfId="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64" fontId="5" fillId="0" borderId="0" xfId="2" applyBorder="1" applyAlignment="1">
      <alignment horizontal="center" vertical="center"/>
    </xf>
    <xf numFmtId="164" fontId="5" fillId="0" borderId="6" xfId="2" applyBorder="1" applyAlignment="1">
      <alignment vertical="center"/>
    </xf>
    <xf numFmtId="164" fontId="5" fillId="0" borderId="0" xfId="2" applyBorder="1" applyAlignment="1">
      <alignment vertical="center"/>
    </xf>
    <xf numFmtId="167" fontId="3" fillId="0" borderId="0" xfId="1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0" xfId="0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left" inden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</xf>
    <xf numFmtId="0" fontId="0" fillId="0" borderId="0" xfId="0" applyAlignment="1"/>
    <xf numFmtId="0" fontId="11" fillId="0" borderId="0" xfId="0" applyFont="1"/>
    <xf numFmtId="0" fontId="0" fillId="2" borderId="7" xfId="0" applyFill="1" applyBorder="1" applyAlignment="1" applyProtection="1">
      <alignment horizontal="centerContinuous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 vertical="center"/>
    </xf>
    <xf numFmtId="168" fontId="5" fillId="0" borderId="6" xfId="1" applyNumberFormat="1" applyFill="1" applyBorder="1" applyProtection="1">
      <protection locked="0"/>
    </xf>
    <xf numFmtId="168" fontId="5" fillId="0" borderId="6" xfId="2" applyNumberFormat="1" applyFill="1" applyBorder="1" applyProtection="1">
      <protection locked="0"/>
    </xf>
    <xf numFmtId="0" fontId="0" fillId="0" borderId="6" xfId="0" applyFill="1" applyBorder="1" applyAlignment="1">
      <alignment horizontal="center" vertical="center" wrapText="1"/>
    </xf>
    <xf numFmtId="0" fontId="2" fillId="3" borderId="0" xfId="0" applyFont="1" applyFill="1"/>
    <xf numFmtId="0" fontId="12" fillId="6" borderId="0" xfId="0" applyFont="1" applyFill="1"/>
    <xf numFmtId="0" fontId="0" fillId="7" borderId="0" xfId="0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left" indent="1"/>
    </xf>
    <xf numFmtId="0" fontId="0" fillId="0" borderId="0" xfId="0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4" fillId="0" borderId="6" xfId="0" applyFont="1" applyFill="1" applyBorder="1" applyAlignment="1">
      <alignment horizontal="center" vertical="center" wrapText="1"/>
    </xf>
    <xf numFmtId="164" fontId="5" fillId="0" borderId="6" xfId="2" applyBorder="1"/>
    <xf numFmtId="164" fontId="0" fillId="0" borderId="19" xfId="2" applyFont="1" applyBorder="1" applyAlignment="1">
      <alignment horizontal="center" vertical="center"/>
    </xf>
    <xf numFmtId="167" fontId="3" fillId="0" borderId="37" xfId="1" applyNumberFormat="1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2" fillId="9" borderId="0" xfId="0" applyFont="1" applyFill="1" applyAlignment="1">
      <alignment vertical="center"/>
    </xf>
    <xf numFmtId="0" fontId="2" fillId="9" borderId="0" xfId="0" applyFont="1" applyFill="1" applyAlignment="1">
      <alignment horizontal="center" vertical="center"/>
    </xf>
    <xf numFmtId="164" fontId="5" fillId="2" borderId="6" xfId="2" applyFill="1" applyBorder="1" applyProtection="1">
      <protection locked="0"/>
    </xf>
    <xf numFmtId="164" fontId="5" fillId="2" borderId="8" xfId="2" applyFill="1" applyBorder="1" applyProtection="1">
      <protection locked="0"/>
    </xf>
    <xf numFmtId="164" fontId="5" fillId="2" borderId="11" xfId="2" applyFill="1" applyBorder="1" applyProtection="1">
      <protection locked="0"/>
    </xf>
    <xf numFmtId="164" fontId="0" fillId="0" borderId="0" xfId="2" applyFont="1" applyBorder="1" applyAlignment="1">
      <alignment horizontal="center" vertical="center"/>
    </xf>
    <xf numFmtId="164" fontId="5" fillId="0" borderId="0" xfId="2" applyFill="1" applyBorder="1" applyProtection="1">
      <protection locked="0"/>
    </xf>
    <xf numFmtId="0" fontId="15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wrapText="1"/>
    </xf>
    <xf numFmtId="169" fontId="0" fillId="0" borderId="0" xfId="0" applyNumberFormat="1"/>
    <xf numFmtId="0" fontId="0" fillId="0" borderId="6" xfId="0" applyBorder="1"/>
    <xf numFmtId="0" fontId="0" fillId="0" borderId="6" xfId="0" applyBorder="1" applyAlignment="1">
      <alignment vertical="center"/>
    </xf>
    <xf numFmtId="0" fontId="3" fillId="0" borderId="6" xfId="0" applyFont="1" applyBorder="1"/>
    <xf numFmtId="169" fontId="3" fillId="0" borderId="6" xfId="0" applyNumberFormat="1" applyFont="1" applyBorder="1"/>
    <xf numFmtId="0" fontId="3" fillId="0" borderId="35" xfId="0" applyFont="1" applyFill="1" applyBorder="1"/>
    <xf numFmtId="0" fontId="3" fillId="0" borderId="6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169" fontId="17" fillId="10" borderId="1" xfId="0" applyNumberFormat="1" applyFont="1" applyFill="1" applyBorder="1" applyAlignment="1">
      <alignment horizontal="center" vertical="center"/>
    </xf>
    <xf numFmtId="0" fontId="3" fillId="0" borderId="9" xfId="0" applyFont="1" applyBorder="1"/>
    <xf numFmtId="169" fontId="3" fillId="0" borderId="9" xfId="0" applyNumberFormat="1" applyFont="1" applyBorder="1"/>
    <xf numFmtId="0" fontId="3" fillId="0" borderId="13" xfId="0" applyFont="1" applyBorder="1" applyAlignment="1">
      <alignment vertical="center"/>
    </xf>
    <xf numFmtId="0" fontId="3" fillId="0" borderId="13" xfId="0" applyFont="1" applyBorder="1"/>
    <xf numFmtId="169" fontId="3" fillId="0" borderId="13" xfId="0" applyNumberFormat="1" applyFont="1" applyBorder="1"/>
    <xf numFmtId="0" fontId="0" fillId="0" borderId="9" xfId="0" applyBorder="1"/>
    <xf numFmtId="0" fontId="0" fillId="0" borderId="13" xfId="0" applyBorder="1"/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9" fontId="18" fillId="10" borderId="1" xfId="0" applyNumberFormat="1" applyFont="1" applyFill="1" applyBorder="1" applyAlignment="1">
      <alignment vertical="center"/>
    </xf>
    <xf numFmtId="0" fontId="18" fillId="10" borderId="35" xfId="0" applyFont="1" applyFill="1" applyBorder="1" applyAlignment="1">
      <alignment vertical="center"/>
    </xf>
    <xf numFmtId="0" fontId="3" fillId="0" borderId="5" xfId="0" applyFont="1" applyBorder="1"/>
    <xf numFmtId="169" fontId="3" fillId="0" borderId="5" xfId="0" applyNumberFormat="1" applyFont="1" applyBorder="1"/>
    <xf numFmtId="0" fontId="6" fillId="0" borderId="0" xfId="0" applyFont="1" applyAlignment="1">
      <alignment horizontal="center"/>
    </xf>
    <xf numFmtId="164" fontId="5" fillId="0" borderId="0" xfId="2" applyBorder="1"/>
    <xf numFmtId="164" fontId="5" fillId="0" borderId="37" xfId="2" applyBorder="1" applyAlignment="1">
      <alignment vertical="center"/>
    </xf>
    <xf numFmtId="164" fontId="5" fillId="0" borderId="51" xfId="2" applyBorder="1" applyAlignment="1">
      <alignment vertical="center"/>
    </xf>
    <xf numFmtId="164" fontId="5" fillId="0" borderId="52" xfId="2" applyBorder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8" fillId="0" borderId="0" xfId="0" applyFont="1" applyAlignment="1" applyProtection="1">
      <alignment horizontal="left" indent="1"/>
    </xf>
    <xf numFmtId="164" fontId="5" fillId="2" borderId="12" xfId="2" applyFill="1" applyBorder="1" applyProtection="1">
      <protection locked="0"/>
    </xf>
    <xf numFmtId="164" fontId="5" fillId="2" borderId="13" xfId="2" applyFill="1" applyBorder="1" applyProtection="1">
      <protection locked="0"/>
    </xf>
    <xf numFmtId="164" fontId="5" fillId="2" borderId="14" xfId="2" applyFill="1" applyBorder="1" applyProtection="1">
      <protection locked="0"/>
    </xf>
    <xf numFmtId="0" fontId="20" fillId="0" borderId="6" xfId="0" applyFont="1" applyBorder="1" applyAlignment="1">
      <alignment horizontal="left" vertical="center" wrapText="1"/>
    </xf>
    <xf numFmtId="0" fontId="21" fillId="0" borderId="0" xfId="0" applyFont="1"/>
    <xf numFmtId="0" fontId="22" fillId="0" borderId="6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39" xfId="0" applyFont="1" applyBorder="1" applyAlignment="1">
      <alignment horizontal="left" vertical="center" wrapText="1"/>
    </xf>
    <xf numFmtId="0" fontId="22" fillId="0" borderId="38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0" fillId="7" borderId="0" xfId="0" applyFill="1" applyAlignment="1" applyProtection="1">
      <alignment horizontal="center" vertical="center"/>
      <protection locked="0"/>
    </xf>
    <xf numFmtId="167" fontId="3" fillId="0" borderId="3" xfId="1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4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4" fontId="5" fillId="0" borderId="2" xfId="2" applyBorder="1" applyAlignment="1">
      <alignment horizontal="center" vertical="center"/>
    </xf>
    <xf numFmtId="164" fontId="5" fillId="0" borderId="3" xfId="2" applyBorder="1" applyAlignment="1">
      <alignment horizontal="center" vertical="center"/>
    </xf>
    <xf numFmtId="164" fontId="5" fillId="0" borderId="4" xfId="2" applyBorder="1" applyAlignment="1">
      <alignment horizontal="center" vertical="center"/>
    </xf>
    <xf numFmtId="164" fontId="5" fillId="0" borderId="2" xfId="2" applyBorder="1" applyAlignment="1">
      <alignment horizontal="center" vertical="center" wrapText="1"/>
    </xf>
    <xf numFmtId="164" fontId="5" fillId="0" borderId="3" xfId="2" applyBorder="1" applyAlignment="1">
      <alignment horizontal="center" vertical="center" wrapText="1"/>
    </xf>
    <xf numFmtId="164" fontId="5" fillId="0" borderId="4" xfId="2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64" fontId="2" fillId="5" borderId="2" xfId="2" applyFont="1" applyFill="1" applyBorder="1" applyAlignment="1">
      <alignment horizontal="center" vertical="center"/>
    </xf>
    <xf numFmtId="164" fontId="2" fillId="5" borderId="3" xfId="2" applyFont="1" applyFill="1" applyBorder="1" applyAlignment="1">
      <alignment horizontal="center" vertical="center"/>
    </xf>
    <xf numFmtId="164" fontId="2" fillId="5" borderId="4" xfId="2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7" borderId="7" xfId="0" applyFill="1" applyBorder="1" applyAlignment="1" applyProtection="1">
      <alignment horizontal="center"/>
      <protection locked="0"/>
    </xf>
    <xf numFmtId="0" fontId="4" fillId="0" borderId="4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2" borderId="7" xfId="0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0" borderId="44" xfId="0" applyBorder="1" applyAlignment="1">
      <alignment horizontal="center"/>
    </xf>
    <xf numFmtId="0" fontId="0" fillId="7" borderId="0" xfId="0" applyFill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4" fillId="8" borderId="23" xfId="0" applyFont="1" applyFill="1" applyBorder="1" applyAlignment="1" applyProtection="1">
      <alignment horizontal="center" vertical="center" wrapText="1"/>
      <protection locked="0"/>
    </xf>
    <xf numFmtId="0" fontId="14" fillId="8" borderId="24" xfId="0" applyFont="1" applyFill="1" applyBorder="1" applyAlignment="1" applyProtection="1">
      <alignment horizontal="center" vertical="center"/>
      <protection locked="0"/>
    </xf>
    <xf numFmtId="0" fontId="14" fillId="8" borderId="25" xfId="0" applyFont="1" applyFill="1" applyBorder="1" applyAlignment="1" applyProtection="1">
      <alignment horizontal="center" vertical="center"/>
      <protection locked="0"/>
    </xf>
    <xf numFmtId="0" fontId="14" fillId="8" borderId="26" xfId="0" applyFont="1" applyFill="1" applyBorder="1" applyAlignment="1" applyProtection="1">
      <alignment horizontal="center" vertical="center"/>
      <protection locked="0"/>
    </xf>
    <xf numFmtId="0" fontId="14" fillId="8" borderId="0" xfId="0" applyFont="1" applyFill="1" applyBorder="1" applyAlignment="1" applyProtection="1">
      <alignment horizontal="center" vertical="center"/>
      <protection locked="0"/>
    </xf>
    <xf numFmtId="0" fontId="14" fillId="8" borderId="27" xfId="0" applyFont="1" applyFill="1" applyBorder="1" applyAlignment="1" applyProtection="1">
      <alignment horizontal="center" vertical="center"/>
      <protection locked="0"/>
    </xf>
    <xf numFmtId="0" fontId="14" fillId="8" borderId="28" xfId="0" applyFont="1" applyFill="1" applyBorder="1" applyAlignment="1" applyProtection="1">
      <alignment horizontal="center" vertical="center"/>
      <protection locked="0"/>
    </xf>
    <xf numFmtId="0" fontId="14" fillId="8" borderId="29" xfId="0" applyFont="1" applyFill="1" applyBorder="1" applyAlignment="1" applyProtection="1">
      <alignment horizontal="center" vertical="center"/>
      <protection locked="0"/>
    </xf>
    <xf numFmtId="0" fontId="14" fillId="8" borderId="30" xfId="0" applyFont="1" applyFill="1" applyBorder="1" applyAlignment="1" applyProtection="1">
      <alignment horizontal="center" vertical="center"/>
      <protection locked="0"/>
    </xf>
    <xf numFmtId="164" fontId="19" fillId="0" borderId="6" xfId="2" applyFont="1" applyBorder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64" fontId="19" fillId="0" borderId="6" xfId="2" applyFont="1" applyBorder="1" applyAlignment="1">
      <alignment horizontal="left" vertical="center" wrapText="1"/>
    </xf>
    <xf numFmtId="164" fontId="19" fillId="0" borderId="6" xfId="2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99CC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68036</xdr:rowOff>
    </xdr:from>
    <xdr:to>
      <xdr:col>6</xdr:col>
      <xdr:colOff>493059</xdr:colOff>
      <xdr:row>7</xdr:row>
      <xdr:rowOff>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292154"/>
          <a:ext cx="5423647" cy="5594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Ao</a:t>
          </a:r>
        </a:p>
        <a:p>
          <a:pPr>
            <a:lnSpc>
              <a:spcPts val="1200"/>
            </a:lnSpc>
          </a:pP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MINISTÉRIO PÚBLICO DO ESTADO DE SÃO PAULO</a:t>
          </a:r>
        </a:p>
        <a:p>
          <a:pPr>
            <a:lnSpc>
              <a:spcPts val="1200"/>
            </a:lnSpc>
          </a:pP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PROCESSO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nº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/>
        </a:p>
      </xdr:txBody>
    </xdr:sp>
    <xdr:clientData/>
  </xdr:twoCellAnchor>
  <xdr:twoCellAnchor>
    <xdr:from>
      <xdr:col>0</xdr:col>
      <xdr:colOff>161924</xdr:colOff>
      <xdr:row>12</xdr:row>
      <xdr:rowOff>47628</xdr:rowOff>
    </xdr:from>
    <xdr:to>
      <xdr:col>13</xdr:col>
      <xdr:colOff>476250</xdr:colOff>
      <xdr:row>18</xdr:row>
      <xdr:rowOff>41415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1924" y="1369922"/>
          <a:ext cx="9099738" cy="9350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Prezados Senhores,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</a:t>
          </a:r>
          <a:endParaRPr lang="pt-BR">
            <a:effectLst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Conforme solicitado, e após tomarmos conhecimento das condições existentes no âmbito dessa Instituição, propomos locar, sob nossa integral responsabilidade, o equipamento PABX e seus acessórios a seguir descritos, bem como garantimos o funcionamento da rede de ramais durante toda a vigência dos serviços de locação, visando assim, a não interferência de terceiros em eventuais problemas com relação à rede de ramais.</a:t>
          </a:r>
          <a:endParaRPr lang="pt-BR">
            <a:effectLst/>
          </a:endParaRPr>
        </a:p>
      </xdr:txBody>
    </xdr:sp>
    <xdr:clientData/>
  </xdr:twoCellAnchor>
  <xdr:twoCellAnchor>
    <xdr:from>
      <xdr:col>0</xdr:col>
      <xdr:colOff>246529</xdr:colOff>
      <xdr:row>64</xdr:row>
      <xdr:rowOff>44822</xdr:rowOff>
    </xdr:from>
    <xdr:to>
      <xdr:col>13</xdr:col>
      <xdr:colOff>190500</xdr:colOff>
      <xdr:row>74</xdr:row>
      <xdr:rowOff>134470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46529" y="7045697"/>
          <a:ext cx="7802096" cy="17088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As</a:t>
          </a:r>
          <a:r>
            <a:rPr lang="pt-BR" sz="1100" baseline="0"/>
            <a:t> centrais serão locadas seguindo a composição dada peloos quadros 1 e 2.</a:t>
          </a:r>
        </a:p>
        <a:p>
          <a:r>
            <a:rPr lang="pt-BR" sz="1100" baseline="0"/>
            <a:t>Exemplo: </a:t>
          </a:r>
        </a:p>
        <a:p>
          <a:r>
            <a:rPr lang="pt-BR" sz="1100" baseline="0"/>
            <a:t>Central PABX para Arguaí </a:t>
          </a:r>
        </a:p>
        <a:p>
          <a:pPr lvl="1"/>
          <a:r>
            <a:rPr lang="pt-BR" sz="1100" baseline="0"/>
            <a:t>- localizada a 197 km da capital;</a:t>
          </a:r>
        </a:p>
        <a:p>
          <a:pPr lvl="1"/>
          <a:r>
            <a:rPr lang="pt-BR" sz="1100" baseline="0"/>
            <a:t>- com 8 ramais;</a:t>
          </a:r>
        </a:p>
        <a:p>
          <a:pPr lvl="1"/>
          <a:r>
            <a:rPr lang="pt-BR" sz="1100" baseline="0"/>
            <a:t>- 1 aparelho  KS;</a:t>
          </a:r>
        </a:p>
        <a:p>
          <a:pPr lvl="1"/>
          <a:r>
            <a:rPr lang="pt-BR" sz="1100" baseline="0"/>
            <a:t>- 2 troncos analógicos ;</a:t>
          </a:r>
        </a:p>
        <a:p>
          <a:pPr lvl="1"/>
          <a:r>
            <a:rPr lang="pt-BR" sz="1100" baseline="0"/>
            <a:t>Será enquadrada no contrato como </a:t>
          </a:r>
          <a:r>
            <a:rPr lang="pt-BR" sz="1100" b="1" u="sng" baseline="0">
              <a:solidFill>
                <a:srgbClr val="FF0000"/>
              </a:solidFill>
            </a:rPr>
            <a:t>A2 </a:t>
          </a:r>
          <a:r>
            <a:rPr lang="pt-BR" sz="1100" b="0" u="none" baseline="0">
              <a:solidFill>
                <a:sysClr val="windowText" lastClr="000000"/>
              </a:solidFill>
            </a:rPr>
            <a:t>(configuração A na faixa de distância "2").</a:t>
          </a:r>
          <a:endParaRPr lang="pt-BR" sz="1100" b="1" u="sng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221425</xdr:colOff>
      <xdr:row>284</xdr:row>
      <xdr:rowOff>22411</xdr:rowOff>
    </xdr:from>
    <xdr:to>
      <xdr:col>13</xdr:col>
      <xdr:colOff>612321</xdr:colOff>
      <xdr:row>315</xdr:row>
      <xdr:rowOff>142874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21425" y="27382974"/>
          <a:ext cx="9761115" cy="5287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0"/>
          <a:r>
            <a:rPr lang="pt-BR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3.1.   </a:t>
          </a:r>
          <a:r>
            <a:rPr lang="pt-B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Prazo para Instalação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A instalação será efetuada, em até 45 (quarenta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 cinco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dias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corridos, contados a partir do 1º  dia útil após o recebimento da ordem de início dos serviços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lvl="0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3.2.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pt-B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Local de Instalação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Conforme descrito acima.</a:t>
          </a:r>
        </a:p>
        <a:p>
          <a:pPr lvl="0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Após a instalação do equipamento,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 Ministério Público do Estado de São Paulo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submeterá a mesma à verificação quanto às especificações. As verificações serão realizadas a critério dessa Instituição, no prazo máximo de 5 (cinco) dias úteis, procedendo-se o aceite definitivo do bem.</a:t>
          </a:r>
        </a:p>
        <a:p>
          <a:pPr lvl="0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3.3.     Declaramos que todos os equipamentos PABX ofertados são homologados pela ANATEL, cujos modelos encontram-se em linha de fabricação.</a:t>
          </a:r>
        </a:p>
        <a:p>
          <a:pPr lvl="0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3.4.     Declaramos, também, ciência das condições e características do local de instalação do equipamento.</a:t>
          </a:r>
        </a:p>
        <a:p>
          <a:pPr lvl="0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3.5.      Estão inclusos na instalação os seguintes materiais e serviços: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3.5.1.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Jumpeamento (conectorização das linhas tronco no Quadro de Distribuição Geral (DG) e na central);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3.5.2.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Jumpeamento dos ramais à rede de ramais;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3.5.3.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Cabo para interligação do DG à central e da central ao Quadro de Distribuição de ramais, com as respectivas terminações (blocos de ligação), e demais materiais pertinentes à instalação, quando necessário.</a:t>
          </a:r>
        </a:p>
        <a:p>
          <a:pPr lvl="0"/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3.5.4. Sistema </a:t>
          </a:r>
          <a:r>
            <a:rPr lang="pt-BR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break</a:t>
          </a:r>
          <a:r>
            <a:rPr lang="pt-BR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com capacidade mínima de 6 HMM</a:t>
          </a:r>
        </a:p>
        <a:p>
          <a:pPr lvl="0"/>
          <a:endParaRPr lang="pt-BR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3.6.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caso de constatada divergência entre o equipamento instalado e o especificado em nossa proposta, comprometemo-nos a substitui-los em, no máximo 5 (cinco)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dias úteis.</a:t>
          </a:r>
        </a:p>
        <a:p>
          <a:pPr lvl="0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3.7.      Os equipamentos locados terão total garantia de funcionamento e, em caso de pane parcial, comprometemo-nos a manuteni-los em até 12 (doze) horas  - atendimento normal e 06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(seis)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horas - atendimento emergencial - a contar da comunicação do agente fiscalizador contratual.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3.7.1.  Em caso de pane total do equipamento, o atendimento deverá ser imediato à comunicação do gestor contratual.</a:t>
          </a:r>
        </a:p>
        <a:p>
          <a:pPr lvl="0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3.8.     Não está inclusa nessa proposta a manutenção de aparelhos telefônicos comuns (analógicos).</a:t>
          </a:r>
        </a:p>
        <a:p>
          <a:pPr lvl="0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3.9.      Estamos prevendo na presente o atendimento de até 03 (três) chamados mensais para programações, não tendo efeito acumulativo os meses em que não forem solicitadas.</a:t>
          </a:r>
        </a:p>
        <a:p>
          <a:endParaRPr lang="pt-BR" sz="1100"/>
        </a:p>
      </xdr:txBody>
    </xdr:sp>
    <xdr:clientData/>
  </xdr:twoCellAnchor>
  <xdr:twoCellAnchor>
    <xdr:from>
      <xdr:col>0</xdr:col>
      <xdr:colOff>342652</xdr:colOff>
      <xdr:row>372</xdr:row>
      <xdr:rowOff>22412</xdr:rowOff>
    </xdr:from>
    <xdr:to>
      <xdr:col>13</xdr:col>
      <xdr:colOff>550471</xdr:colOff>
      <xdr:row>379</xdr:row>
      <xdr:rowOff>56030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42652" y="57587030"/>
          <a:ext cx="8567407" cy="11317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9.1. Declaramos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aceitar todas as condições  do presente Pregão, bem como nos sujeitar integralmete às disposições legais que regem as normas gerais sobre licitações e contratos no âmbito do Poder Público, inclusive o Ato (N) nº 308/2006 - PGJ, de 18 de março de 2.003.</a:t>
          </a:r>
        </a:p>
        <a:p>
          <a:endParaRPr lang="pt-B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9.2. Declaramos ,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também, que temos ciência de que a pessoa jurídica em débito com o sistema da seguridade social, como estabelecido em lei, não poderá contratar com o Poder Público, nos termos do artigo 195, parágrafo 3º , da Constituição Federal.</a:t>
          </a:r>
          <a:endParaRPr lang="pt-BR">
            <a:effectLst/>
          </a:endParaRPr>
        </a:p>
      </xdr:txBody>
    </xdr:sp>
    <xdr:clientData/>
  </xdr:twoCellAnchor>
  <xdr:twoCellAnchor>
    <xdr:from>
      <xdr:col>0</xdr:col>
      <xdr:colOff>295275</xdr:colOff>
      <xdr:row>29</xdr:row>
      <xdr:rowOff>2</xdr:rowOff>
    </xdr:from>
    <xdr:to>
      <xdr:col>13</xdr:col>
      <xdr:colOff>466725</xdr:colOff>
      <xdr:row>31</xdr:row>
      <xdr:rowOff>142876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95275" y="3609977"/>
          <a:ext cx="8124825" cy="4667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Obs.: Indicar o nome, CNPJ ou CPF do contratado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e, no caso de pessoa jurídica, dos três principais integrantes de seu quadro societário, assim compreendidos aqueles que detenham maior parcela das cotas societárias ou opoder de gestão da sociedade.</a:t>
          </a:r>
          <a:endParaRPr lang="pt-BR">
            <a:effectLst/>
          </a:endParaRPr>
        </a:p>
      </xdr:txBody>
    </xdr:sp>
    <xdr:clientData/>
  </xdr:twoCellAnchor>
  <xdr:twoCellAnchor>
    <xdr:from>
      <xdr:col>1</xdr:col>
      <xdr:colOff>0</xdr:colOff>
      <xdr:row>336</xdr:row>
      <xdr:rowOff>89647</xdr:rowOff>
    </xdr:from>
    <xdr:to>
      <xdr:col>13</xdr:col>
      <xdr:colOff>549089</xdr:colOff>
      <xdr:row>343</xdr:row>
      <xdr:rowOff>56029</xdr:rowOff>
    </xdr:to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05118" y="51804794"/>
          <a:ext cx="7900147" cy="10645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OU,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a proponente não possuir conta no Banco do Brasil S/A, declarar:</a:t>
          </a:r>
          <a:endParaRPr lang="pt-BR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8.1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proponente, em se consagrando vencedora do certame, compromete-se a abrir conta corrente em uma das agências do Banco do Brasil S/A, logo após a publicação da homologação e adjudicação, informando imediatamente os dados ao Pregoeiro ou Membros da Equipe de Apoio (se a empresa ainda não possuir conta corrente aberta no Banco do Brasil S/A).</a:t>
          </a:r>
        </a:p>
        <a:p>
          <a:endParaRPr lang="pt-BR" sz="1100"/>
        </a:p>
      </xdr:txBody>
    </xdr:sp>
    <xdr:clientData/>
  </xdr:twoCellAnchor>
  <xdr:twoCellAnchor>
    <xdr:from>
      <xdr:col>0</xdr:col>
      <xdr:colOff>340179</xdr:colOff>
      <xdr:row>317</xdr:row>
      <xdr:rowOff>40822</xdr:rowOff>
    </xdr:from>
    <xdr:to>
      <xdr:col>13</xdr:col>
      <xdr:colOff>517071</xdr:colOff>
      <xdr:row>323</xdr:row>
      <xdr:rowOff>95250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0179" y="49870179"/>
          <a:ext cx="8164285" cy="10341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4.1. </a:t>
          </a:r>
          <a:r>
            <a:rPr lang="pt-BR" sz="1100" baseline="0"/>
            <a:t> Nos preços estão inclusos, além do lucro, todas as despesas e custos, como por exemplo: transportes, tributos de qualquer natureza e todas as despesas, diretas e indiretas, relacionadas com o objeto da presente licitação, observada a legislação vigente.</a:t>
          </a:r>
        </a:p>
        <a:p>
          <a:endParaRPr lang="pt-BR" sz="1100" baseline="0"/>
        </a:p>
        <a:p>
          <a:r>
            <a:rPr lang="pt-BR" sz="1100" baseline="0"/>
            <a:t>4.2  No(s) preço(s) fornecidos(s), expresso(s) em moeda corrente nacional "Real", não há inclusão de qualquer encargo financeiro ou previsão inflacionária.</a:t>
          </a:r>
          <a:endParaRPr lang="pt-BR" sz="1100"/>
        </a:p>
      </xdr:txBody>
    </xdr:sp>
    <xdr:clientData/>
  </xdr:twoCellAnchor>
  <xdr:twoCellAnchor>
    <xdr:from>
      <xdr:col>0</xdr:col>
      <xdr:colOff>285747</xdr:colOff>
      <xdr:row>325</xdr:row>
      <xdr:rowOff>68037</xdr:rowOff>
    </xdr:from>
    <xdr:to>
      <xdr:col>13</xdr:col>
      <xdr:colOff>462639</xdr:colOff>
      <xdr:row>328</xdr:row>
      <xdr:rowOff>81643</xdr:rowOff>
    </xdr:to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85747" y="51203680"/>
          <a:ext cx="8164285" cy="5034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aseline="0"/>
            <a:t>    Estamos cientes de que os pagamentos se processarão por ordem bancária, no 30º (trigésimo) dia, a contar da data de emissão do Termo de Aceite Definitivo</a:t>
          </a:r>
          <a:endParaRPr lang="pt-BR" sz="1100"/>
        </a:p>
      </xdr:txBody>
    </xdr:sp>
    <xdr:clientData/>
  </xdr:twoCellAnchor>
  <xdr:twoCellAnchor>
    <xdr:from>
      <xdr:col>0</xdr:col>
      <xdr:colOff>435429</xdr:colOff>
      <xdr:row>356</xdr:row>
      <xdr:rowOff>134471</xdr:rowOff>
    </xdr:from>
    <xdr:to>
      <xdr:col>2</xdr:col>
      <xdr:colOff>802822</xdr:colOff>
      <xdr:row>359</xdr:row>
      <xdr:rowOff>799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35429" y="54236471"/>
          <a:ext cx="1756922" cy="2473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/>
            <a:t>Informamos</a:t>
          </a:r>
          <a:r>
            <a:rPr lang="pt-BR" sz="1100" baseline="0"/>
            <a:t> que o Senhor</a:t>
          </a:r>
          <a:endParaRPr lang="pt-BR" sz="1100"/>
        </a:p>
      </xdr:txBody>
    </xdr:sp>
    <xdr:clientData/>
  </xdr:twoCellAnchor>
  <xdr:twoCellAnchor>
    <xdr:from>
      <xdr:col>7</xdr:col>
      <xdr:colOff>149679</xdr:colOff>
      <xdr:row>356</xdr:row>
      <xdr:rowOff>134471</xdr:rowOff>
    </xdr:from>
    <xdr:to>
      <xdr:col>7</xdr:col>
      <xdr:colOff>791936</xdr:colOff>
      <xdr:row>358</xdr:row>
      <xdr:rowOff>57148</xdr:rowOff>
    </xdr:to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898297" y="54236471"/>
          <a:ext cx="642257" cy="2364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/>
            <a:t>,</a:t>
          </a:r>
          <a:r>
            <a:rPr lang="pt-BR" sz="1100" baseline="0"/>
            <a:t> RG n°</a:t>
          </a:r>
          <a:endParaRPr lang="pt-BR" sz="1100"/>
        </a:p>
      </xdr:txBody>
    </xdr:sp>
    <xdr:clientData/>
  </xdr:twoCellAnchor>
  <xdr:twoCellAnchor>
    <xdr:from>
      <xdr:col>0</xdr:col>
      <xdr:colOff>581969</xdr:colOff>
      <xdr:row>358</xdr:row>
      <xdr:rowOff>27530</xdr:rowOff>
    </xdr:from>
    <xdr:to>
      <xdr:col>1</xdr:col>
      <xdr:colOff>616091</xdr:colOff>
      <xdr:row>360</xdr:row>
      <xdr:rowOff>42496</xdr:rowOff>
    </xdr:to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81969" y="54144184"/>
          <a:ext cx="642257" cy="242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/>
            <a:t>,</a:t>
          </a:r>
          <a:r>
            <a:rPr lang="pt-BR" sz="1100" baseline="0"/>
            <a:t> CPF n°</a:t>
          </a:r>
          <a:endParaRPr lang="pt-BR" sz="1100"/>
        </a:p>
      </xdr:txBody>
    </xdr:sp>
    <xdr:clientData/>
  </xdr:twoCellAnchor>
  <xdr:twoCellAnchor>
    <xdr:from>
      <xdr:col>1</xdr:col>
      <xdr:colOff>0</xdr:colOff>
      <xdr:row>360</xdr:row>
      <xdr:rowOff>145677</xdr:rowOff>
    </xdr:from>
    <xdr:to>
      <xdr:col>13</xdr:col>
      <xdr:colOff>156883</xdr:colOff>
      <xdr:row>362</xdr:row>
      <xdr:rowOff>100854</xdr:rowOff>
    </xdr:to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38735" y="54158030"/>
          <a:ext cx="7877736" cy="2689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é procurador da empresa, tendo poderes para assinar a Ata de Registro de Preços com o Ministério</a:t>
          </a:r>
          <a:r>
            <a:rPr lang="pt-BR" sz="1100" baseline="0"/>
            <a:t> Público do Estado de São Paulo.</a:t>
          </a:r>
          <a:endParaRPr lang="pt-BR" sz="1100"/>
        </a:p>
      </xdr:txBody>
    </xdr:sp>
    <xdr:clientData/>
  </xdr:twoCellAnchor>
  <xdr:twoCellAnchor>
    <xdr:from>
      <xdr:col>0</xdr:col>
      <xdr:colOff>435429</xdr:colOff>
      <xdr:row>346</xdr:row>
      <xdr:rowOff>134471</xdr:rowOff>
    </xdr:from>
    <xdr:to>
      <xdr:col>2</xdr:col>
      <xdr:colOff>802822</xdr:colOff>
      <xdr:row>349</xdr:row>
      <xdr:rowOff>799</xdr:rowOff>
    </xdr:to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35429" y="55020883"/>
          <a:ext cx="1756922" cy="2473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/>
            <a:t>Informamos</a:t>
          </a:r>
          <a:r>
            <a:rPr lang="pt-BR" sz="1100" baseline="0"/>
            <a:t> que o Senhor</a:t>
          </a:r>
          <a:endParaRPr lang="pt-BR" sz="1100"/>
        </a:p>
      </xdr:txBody>
    </xdr:sp>
    <xdr:clientData/>
  </xdr:twoCellAnchor>
  <xdr:twoCellAnchor>
    <xdr:from>
      <xdr:col>7</xdr:col>
      <xdr:colOff>149679</xdr:colOff>
      <xdr:row>346</xdr:row>
      <xdr:rowOff>134471</xdr:rowOff>
    </xdr:from>
    <xdr:to>
      <xdr:col>7</xdr:col>
      <xdr:colOff>791936</xdr:colOff>
      <xdr:row>348</xdr:row>
      <xdr:rowOff>57148</xdr:rowOff>
    </xdr:to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5898297" y="55020883"/>
          <a:ext cx="642257" cy="2364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/>
            <a:t>,</a:t>
          </a:r>
          <a:r>
            <a:rPr lang="pt-BR" sz="1100" baseline="0"/>
            <a:t> RG n°</a:t>
          </a:r>
          <a:endParaRPr lang="pt-BR" sz="1100"/>
        </a:p>
      </xdr:txBody>
    </xdr:sp>
    <xdr:clientData/>
  </xdr:twoCellAnchor>
  <xdr:twoCellAnchor>
    <xdr:from>
      <xdr:col>0</xdr:col>
      <xdr:colOff>581969</xdr:colOff>
      <xdr:row>348</xdr:row>
      <xdr:rowOff>27530</xdr:rowOff>
    </xdr:from>
    <xdr:to>
      <xdr:col>1</xdr:col>
      <xdr:colOff>616091</xdr:colOff>
      <xdr:row>350</xdr:row>
      <xdr:rowOff>42496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581969" y="55227706"/>
          <a:ext cx="672857" cy="2390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/>
            <a:t>,</a:t>
          </a:r>
          <a:r>
            <a:rPr lang="pt-BR" sz="1100" baseline="0"/>
            <a:t> CPF n°</a:t>
          </a:r>
          <a:endParaRPr lang="pt-BR" sz="1100"/>
        </a:p>
      </xdr:txBody>
    </xdr:sp>
    <xdr:clientData/>
  </xdr:twoCellAnchor>
  <xdr:twoCellAnchor>
    <xdr:from>
      <xdr:col>1</xdr:col>
      <xdr:colOff>0</xdr:colOff>
      <xdr:row>350</xdr:row>
      <xdr:rowOff>123265</xdr:rowOff>
    </xdr:from>
    <xdr:to>
      <xdr:col>5</xdr:col>
      <xdr:colOff>100853</xdr:colOff>
      <xdr:row>352</xdr:row>
      <xdr:rowOff>100852</xdr:rowOff>
    </xdr:to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38735" y="54326118"/>
          <a:ext cx="3496236" cy="2913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é representante legal da empresa, nos termos da cláusula</a:t>
          </a:r>
        </a:p>
      </xdr:txBody>
    </xdr:sp>
    <xdr:clientData/>
  </xdr:twoCellAnchor>
  <xdr:twoCellAnchor>
    <xdr:from>
      <xdr:col>6</xdr:col>
      <xdr:colOff>123263</xdr:colOff>
      <xdr:row>350</xdr:row>
      <xdr:rowOff>100854</xdr:rowOff>
    </xdr:from>
    <xdr:to>
      <xdr:col>13</xdr:col>
      <xdr:colOff>123264</xdr:colOff>
      <xdr:row>352</xdr:row>
      <xdr:rowOff>78441</xdr:rowOff>
    </xdr:to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986616" y="54303707"/>
          <a:ext cx="3496236" cy="2913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do Contrato Social, podendo assinar a Ata de Registro de </a:t>
          </a:r>
        </a:p>
      </xdr:txBody>
    </xdr:sp>
    <xdr:clientData/>
  </xdr:twoCellAnchor>
  <xdr:twoCellAnchor>
    <xdr:from>
      <xdr:col>0</xdr:col>
      <xdr:colOff>627529</xdr:colOff>
      <xdr:row>352</xdr:row>
      <xdr:rowOff>44824</xdr:rowOff>
    </xdr:from>
    <xdr:to>
      <xdr:col>13</xdr:col>
      <xdr:colOff>145677</xdr:colOff>
      <xdr:row>353</xdr:row>
      <xdr:rowOff>145676</xdr:rowOff>
    </xdr:to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27529" y="54561442"/>
          <a:ext cx="7877736" cy="2577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Preços com o Ministério Público do Estado de São</a:t>
          </a:r>
          <a:r>
            <a:rPr lang="pt-BR" sz="1100" baseline="0"/>
            <a:t> Paulo (quando o representante legal for cócio, diretor ou gerente).</a:t>
          </a:r>
          <a:endParaRPr lang="pt-BR" sz="1100"/>
        </a:p>
      </xdr:txBody>
    </xdr:sp>
    <xdr:clientData/>
  </xdr:twoCellAnchor>
  <xdr:twoCellAnchor>
    <xdr:from>
      <xdr:col>0</xdr:col>
      <xdr:colOff>8767</xdr:colOff>
      <xdr:row>98</xdr:row>
      <xdr:rowOff>77463</xdr:rowOff>
    </xdr:from>
    <xdr:to>
      <xdr:col>13</xdr:col>
      <xdr:colOff>1362075</xdr:colOff>
      <xdr:row>102</xdr:row>
      <xdr:rowOff>78442</xdr:rowOff>
    </xdr:to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 rot="10800000" flipV="1">
          <a:off x="8767" y="16174713"/>
          <a:ext cx="11506958" cy="648679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1400" b="0" u="none">
              <a:solidFill>
                <a:srgbClr val="FF0000"/>
              </a:solidFill>
            </a:rPr>
            <a:t>   Os quadros</a:t>
          </a:r>
          <a:r>
            <a:rPr lang="pt-BR" sz="1400" b="0" u="none" baseline="0">
              <a:solidFill>
                <a:srgbClr val="FF0000"/>
              </a:solidFill>
            </a:rPr>
            <a:t> 3 e 4  (acima) deverão ser </a:t>
          </a:r>
          <a:r>
            <a:rPr lang="pt-BR" sz="1400" b="0" u="sng" baseline="0">
              <a:solidFill>
                <a:srgbClr val="FF0000"/>
              </a:solidFill>
            </a:rPr>
            <a:t>obrigatoriamente</a:t>
          </a:r>
          <a:r>
            <a:rPr lang="pt-BR" sz="1400" b="0" u="none" baseline="0">
              <a:solidFill>
                <a:srgbClr val="FF0000"/>
              </a:solidFill>
            </a:rPr>
            <a:t> preenchidos e o</a:t>
          </a:r>
          <a:r>
            <a:rPr lang="pt-BR" sz="1400" b="0" u="none">
              <a:solidFill>
                <a:srgbClr val="FF0000"/>
              </a:solidFill>
            </a:rPr>
            <a:t>s</a:t>
          </a:r>
          <a:r>
            <a:rPr lang="pt-BR" sz="1400" b="0" u="none" baseline="0">
              <a:solidFill>
                <a:srgbClr val="FF0000"/>
              </a:solidFill>
            </a:rPr>
            <a:t> preços apresentados no quadro 5 (itens 1 e 2) deverão estar em conformidade com os valores apresentados nos quadros 3 e 4.</a:t>
          </a:r>
          <a:endParaRPr lang="pt-BR" sz="1400" b="0" u="none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O613"/>
  <sheetViews>
    <sheetView showGridLines="0" tabSelected="1" view="pageLayout" zoomScale="85" zoomScaleNormal="85" zoomScaleSheetLayoutView="80" zoomScalePageLayoutView="85" workbookViewId="0">
      <selection activeCell="B8" sqref="B8"/>
    </sheetView>
  </sheetViews>
  <sheetFormatPr defaultColWidth="0" defaultRowHeight="12.75" zeroHeight="1" x14ac:dyDescent="0.2"/>
  <cols>
    <col min="1" max="1" width="9.140625" customWidth="1"/>
    <col min="2" max="2" width="13.140625" customWidth="1"/>
    <col min="3" max="3" width="21.5703125" customWidth="1"/>
    <col min="4" max="4" width="12.140625" customWidth="1"/>
    <col min="5" max="5" width="10.7109375" customWidth="1"/>
    <col min="6" max="6" width="11.85546875" customWidth="1"/>
    <col min="7" max="7" width="12.5703125" customWidth="1"/>
    <col min="8" max="8" width="14.140625" bestFit="1" customWidth="1"/>
    <col min="9" max="9" width="15.28515625" bestFit="1" customWidth="1"/>
    <col min="10" max="12" width="5.28515625" customWidth="1"/>
    <col min="13" max="13" width="21.140625" customWidth="1"/>
    <col min="14" max="14" width="21" customWidth="1"/>
    <col min="15" max="15" width="9.140625" hidden="1" customWidth="1"/>
    <col min="16" max="16384" width="9.140625" hidden="1"/>
  </cols>
  <sheetData>
    <row r="1" spans="1:15" ht="18" x14ac:dyDescent="0.25">
      <c r="A1" s="191" t="s">
        <v>89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5" ht="18" x14ac:dyDescent="0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34"/>
      <c r="M2" s="111"/>
      <c r="N2" s="111"/>
      <c r="O2" s="111"/>
    </row>
    <row r="3" spans="1:15" ht="18" x14ac:dyDescent="0.2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34"/>
      <c r="M3" s="111"/>
      <c r="N3" s="111"/>
      <c r="O3" s="111"/>
    </row>
    <row r="4" spans="1:15" x14ac:dyDescent="0.2">
      <c r="H4" s="197" t="s">
        <v>123</v>
      </c>
      <c r="I4" s="198"/>
      <c r="J4" s="198"/>
      <c r="K4" s="198"/>
      <c r="L4" s="198"/>
      <c r="M4" s="198"/>
      <c r="N4" s="199"/>
    </row>
    <row r="5" spans="1:15" x14ac:dyDescent="0.2">
      <c r="H5" s="200"/>
      <c r="I5" s="201"/>
      <c r="J5" s="201"/>
      <c r="K5" s="201"/>
      <c r="L5" s="201"/>
      <c r="M5" s="201"/>
      <c r="N5" s="202"/>
    </row>
    <row r="6" spans="1:15" x14ac:dyDescent="0.2">
      <c r="H6" s="200"/>
      <c r="I6" s="201"/>
      <c r="J6" s="201"/>
      <c r="K6" s="201"/>
      <c r="L6" s="201"/>
      <c r="M6" s="201"/>
      <c r="N6" s="202"/>
    </row>
    <row r="7" spans="1:15" x14ac:dyDescent="0.2">
      <c r="H7" s="200"/>
      <c r="I7" s="201"/>
      <c r="J7" s="201"/>
      <c r="K7" s="201"/>
      <c r="L7" s="201"/>
      <c r="M7" s="201"/>
      <c r="N7" s="202"/>
    </row>
    <row r="8" spans="1:15" x14ac:dyDescent="0.2">
      <c r="A8" s="52" t="s">
        <v>111</v>
      </c>
      <c r="B8" s="54"/>
      <c r="C8" s="51"/>
      <c r="H8" s="200"/>
      <c r="I8" s="201"/>
      <c r="J8" s="201"/>
      <c r="K8" s="201"/>
      <c r="L8" s="201"/>
      <c r="M8" s="201"/>
      <c r="N8" s="202"/>
    </row>
    <row r="9" spans="1:15" x14ac:dyDescent="0.2">
      <c r="H9" s="200"/>
      <c r="I9" s="201"/>
      <c r="J9" s="201"/>
      <c r="K9" s="201"/>
      <c r="L9" s="201"/>
      <c r="M9" s="201"/>
      <c r="N9" s="202"/>
    </row>
    <row r="10" spans="1:15" x14ac:dyDescent="0.2">
      <c r="H10" s="203"/>
      <c r="I10" s="204"/>
      <c r="J10" s="204"/>
      <c r="K10" s="204"/>
      <c r="L10" s="204"/>
      <c r="M10" s="204"/>
      <c r="N10" s="205"/>
    </row>
    <row r="11" spans="1:15" x14ac:dyDescent="0.2">
      <c r="A11" s="118"/>
      <c r="B11" s="118"/>
      <c r="C11" s="118"/>
      <c r="D11" s="118"/>
      <c r="E11" s="118"/>
      <c r="F11" s="118"/>
      <c r="G11" s="118"/>
      <c r="H11" s="117"/>
      <c r="I11" s="117"/>
      <c r="J11" s="117"/>
      <c r="K11" s="117"/>
      <c r="L11" s="117"/>
      <c r="M11" s="117"/>
      <c r="N11" s="117"/>
    </row>
    <row r="12" spans="1:15" x14ac:dyDescent="0.2">
      <c r="A12" s="118"/>
      <c r="B12" s="118"/>
      <c r="C12" s="118"/>
      <c r="D12" s="118"/>
      <c r="E12" s="118"/>
      <c r="F12" s="118"/>
      <c r="G12" s="118"/>
      <c r="H12" s="117"/>
      <c r="I12" s="117"/>
      <c r="J12" s="117"/>
      <c r="K12" s="117"/>
      <c r="L12" s="117"/>
      <c r="M12" s="117"/>
      <c r="N12" s="117"/>
    </row>
    <row r="13" spans="1:15" x14ac:dyDescent="0.2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</row>
    <row r="14" spans="1:15" x14ac:dyDescent="0.2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</row>
    <row r="15" spans="1:15" x14ac:dyDescent="0.2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</row>
    <row r="16" spans="1:15" x14ac:dyDescent="0.2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</row>
    <row r="17" spans="1:14" x14ac:dyDescent="0.2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</row>
    <row r="18" spans="1:14" x14ac:dyDescent="0.2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</row>
    <row r="19" spans="1:14" x14ac:dyDescent="0.2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</row>
    <row r="20" spans="1:14" x14ac:dyDescent="0.2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</row>
    <row r="21" spans="1:14" x14ac:dyDescent="0.2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</row>
    <row r="22" spans="1:14" x14ac:dyDescent="0.2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</row>
    <row r="23" spans="1:14" ht="15" x14ac:dyDescent="0.25">
      <c r="A23" s="119" t="s">
        <v>87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</row>
    <row r="24" spans="1:14" x14ac:dyDescent="0.2">
      <c r="A24" s="190" t="s">
        <v>88</v>
      </c>
      <c r="B24" s="190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</row>
    <row r="25" spans="1:14" ht="4.5" customHeight="1" x14ac:dyDescent="0.2"/>
    <row r="26" spans="1:14" x14ac:dyDescent="0.2">
      <c r="A26" t="s">
        <v>0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</row>
    <row r="27" spans="1:14" ht="4.5" customHeight="1" x14ac:dyDescent="0.2"/>
    <row r="28" spans="1:14" x14ac:dyDescent="0.2">
      <c r="A28" s="47" t="s">
        <v>1</v>
      </c>
      <c r="B28" s="175"/>
      <c r="C28" s="175"/>
      <c r="D28" s="175"/>
      <c r="E28" s="175"/>
      <c r="F28" s="190" t="s">
        <v>90</v>
      </c>
      <c r="G28" s="190"/>
      <c r="H28" s="171" t="s">
        <v>124</v>
      </c>
      <c r="I28" s="171"/>
      <c r="J28" s="171"/>
      <c r="K28" s="171"/>
      <c r="L28" s="171"/>
      <c r="M28" s="171"/>
      <c r="N28" s="171"/>
    </row>
    <row r="29" spans="1:14" x14ac:dyDescent="0.2"/>
    <row r="30" spans="1:14" x14ac:dyDescent="0.2"/>
    <row r="31" spans="1:14" x14ac:dyDescent="0.2"/>
    <row r="32" spans="1:14" x14ac:dyDescent="0.2"/>
    <row r="33" spans="1:14" x14ac:dyDescent="0.2">
      <c r="A33" s="208" t="s">
        <v>92</v>
      </c>
      <c r="B33" s="208"/>
      <c r="C33" s="175"/>
      <c r="D33" s="175"/>
      <c r="E33" s="175"/>
      <c r="F33" s="47" t="s">
        <v>93</v>
      </c>
      <c r="G33" s="175"/>
      <c r="H33" s="175"/>
      <c r="I33" s="47" t="s">
        <v>94</v>
      </c>
      <c r="J33" s="68"/>
      <c r="K33" s="68"/>
      <c r="L33" s="133"/>
      <c r="M33" s="175"/>
      <c r="N33" s="175"/>
    </row>
    <row r="34" spans="1:14" ht="7.5" customHeight="1" x14ac:dyDescent="0.2"/>
    <row r="35" spans="1:14" x14ac:dyDescent="0.2">
      <c r="A35" s="208" t="s">
        <v>92</v>
      </c>
      <c r="B35" s="208"/>
      <c r="C35" s="171"/>
      <c r="D35" s="171"/>
      <c r="E35" s="171"/>
      <c r="F35" s="47" t="s">
        <v>93</v>
      </c>
      <c r="G35" s="171"/>
      <c r="H35" s="171"/>
      <c r="I35" s="47" t="s">
        <v>94</v>
      </c>
      <c r="J35" s="68"/>
      <c r="K35" s="68"/>
      <c r="L35" s="133"/>
      <c r="M35" s="171"/>
      <c r="N35" s="171"/>
    </row>
    <row r="36" spans="1:14" ht="7.5" customHeight="1" x14ac:dyDescent="0.2"/>
    <row r="37" spans="1:14" x14ac:dyDescent="0.2">
      <c r="A37" s="208" t="s">
        <v>92</v>
      </c>
      <c r="B37" s="208"/>
      <c r="C37" s="171"/>
      <c r="D37" s="171"/>
      <c r="E37" s="171"/>
      <c r="F37" s="47" t="s">
        <v>93</v>
      </c>
      <c r="G37" s="171"/>
      <c r="H37" s="171"/>
      <c r="I37" s="47" t="s">
        <v>94</v>
      </c>
      <c r="J37" s="68"/>
      <c r="K37" s="68"/>
      <c r="L37" s="133"/>
      <c r="M37" s="171"/>
      <c r="N37" s="171"/>
    </row>
    <row r="38" spans="1:14" x14ac:dyDescent="0.2"/>
    <row r="39" spans="1:14" x14ac:dyDescent="0.2">
      <c r="A39" s="208" t="s">
        <v>91</v>
      </c>
      <c r="B39" s="208"/>
      <c r="C39" s="208"/>
      <c r="D39" s="208"/>
      <c r="E39" s="175"/>
      <c r="F39" s="175"/>
      <c r="G39" s="175"/>
      <c r="H39" s="175"/>
      <c r="I39" s="175"/>
      <c r="J39" s="175"/>
      <c r="K39" s="175"/>
      <c r="L39" s="175"/>
      <c r="M39" s="175"/>
      <c r="N39" s="175"/>
    </row>
    <row r="40" spans="1:14" ht="7.5" customHeight="1" x14ac:dyDescent="0.2">
      <c r="A40" s="43"/>
      <c r="B40" s="43"/>
      <c r="C40" s="43"/>
      <c r="D40" s="43"/>
      <c r="E40" s="45"/>
      <c r="F40" s="45"/>
      <c r="G40" s="44"/>
      <c r="H40" s="45"/>
      <c r="I40" s="45"/>
      <c r="J40" s="64"/>
      <c r="K40" s="64"/>
      <c r="L40" s="132"/>
      <c r="M40" s="45"/>
      <c r="N40" s="45"/>
    </row>
    <row r="41" spans="1:14" x14ac:dyDescent="0.2">
      <c r="A41" s="47" t="s">
        <v>93</v>
      </c>
      <c r="B41" s="175"/>
      <c r="C41" s="175"/>
      <c r="D41" s="47" t="s">
        <v>95</v>
      </c>
      <c r="E41" s="175"/>
      <c r="F41" s="175"/>
      <c r="G41" s="47" t="s">
        <v>96</v>
      </c>
      <c r="H41" s="175"/>
      <c r="I41" s="175"/>
      <c r="J41" s="175"/>
      <c r="K41" s="175"/>
      <c r="L41" s="175"/>
      <c r="M41" s="175"/>
      <c r="N41" s="175"/>
    </row>
    <row r="42" spans="1:14" ht="7.5" customHeight="1" x14ac:dyDescent="0.2"/>
    <row r="43" spans="1:14" x14ac:dyDescent="0.2">
      <c r="A43" s="190" t="s">
        <v>97</v>
      </c>
      <c r="B43" s="190"/>
      <c r="C43" s="175"/>
      <c r="D43" s="175"/>
      <c r="F43" s="47" t="s">
        <v>2</v>
      </c>
      <c r="G43" s="175"/>
      <c r="H43" s="175"/>
      <c r="I43" s="175"/>
      <c r="J43" s="175"/>
      <c r="K43" s="175"/>
      <c r="L43" s="175"/>
      <c r="M43" s="175"/>
      <c r="N43" s="175"/>
    </row>
    <row r="44" spans="1:14" x14ac:dyDescent="0.2"/>
    <row r="45" spans="1:14" x14ac:dyDescent="0.2">
      <c r="A45" s="63" t="s">
        <v>99</v>
      </c>
    </row>
    <row r="46" spans="1:14" x14ac:dyDescent="0.2"/>
    <row r="47" spans="1:14" x14ac:dyDescent="0.2">
      <c r="B47" s="209" t="s">
        <v>3</v>
      </c>
      <c r="C47" s="209"/>
      <c r="D47" s="209"/>
      <c r="E47" s="209"/>
      <c r="F47" s="209"/>
      <c r="G47" s="209"/>
      <c r="H47" s="209"/>
    </row>
    <row r="48" spans="1:14" x14ac:dyDescent="0.2">
      <c r="C48" s="176" t="s">
        <v>4</v>
      </c>
      <c r="D48" s="178" t="s">
        <v>5</v>
      </c>
      <c r="E48" s="179"/>
      <c r="F48" s="179"/>
      <c r="G48" s="180"/>
    </row>
    <row r="49" spans="3:7" x14ac:dyDescent="0.2">
      <c r="C49" s="177"/>
      <c r="D49" s="1" t="s">
        <v>6</v>
      </c>
      <c r="E49" s="1" t="s">
        <v>7</v>
      </c>
      <c r="F49" s="1" t="s">
        <v>8</v>
      </c>
      <c r="G49" s="1" t="s">
        <v>9</v>
      </c>
    </row>
    <row r="50" spans="3:7" x14ac:dyDescent="0.2">
      <c r="C50" s="2" t="s">
        <v>10</v>
      </c>
      <c r="D50" s="3">
        <v>2</v>
      </c>
      <c r="E50" s="3">
        <v>8</v>
      </c>
      <c r="F50" s="3">
        <v>1</v>
      </c>
      <c r="G50" s="3">
        <v>0</v>
      </c>
    </row>
    <row r="51" spans="3:7" x14ac:dyDescent="0.2">
      <c r="C51" s="2" t="s">
        <v>11</v>
      </c>
      <c r="D51" s="3">
        <v>4</v>
      </c>
      <c r="E51" s="3">
        <v>16</v>
      </c>
      <c r="F51" s="3">
        <v>1</v>
      </c>
      <c r="G51" s="3">
        <v>0</v>
      </c>
    </row>
    <row r="52" spans="3:7" x14ac:dyDescent="0.2">
      <c r="C52" s="2" t="s">
        <v>12</v>
      </c>
      <c r="D52" s="3">
        <v>8</v>
      </c>
      <c r="E52" s="3">
        <v>24</v>
      </c>
      <c r="F52" s="3">
        <v>2</v>
      </c>
      <c r="G52" s="3">
        <v>0</v>
      </c>
    </row>
    <row r="53" spans="3:7" x14ac:dyDescent="0.2">
      <c r="C53" s="2" t="s">
        <v>13</v>
      </c>
      <c r="D53" s="3">
        <v>12</v>
      </c>
      <c r="E53" s="3">
        <v>48</v>
      </c>
      <c r="F53" s="3">
        <v>4</v>
      </c>
      <c r="G53" s="3">
        <v>0</v>
      </c>
    </row>
    <row r="54" spans="3:7" x14ac:dyDescent="0.2">
      <c r="C54" s="2" t="s">
        <v>14</v>
      </c>
      <c r="D54" s="3">
        <v>16</v>
      </c>
      <c r="E54" s="3">
        <v>60</v>
      </c>
      <c r="F54" s="3">
        <v>6</v>
      </c>
      <c r="G54" s="3">
        <v>1</v>
      </c>
    </row>
    <row r="55" spans="3:7" x14ac:dyDescent="0.2">
      <c r="C55" s="2" t="s">
        <v>15</v>
      </c>
      <c r="D55" s="3">
        <v>4</v>
      </c>
      <c r="E55" s="3">
        <v>80</v>
      </c>
      <c r="F55" s="3">
        <v>8</v>
      </c>
      <c r="G55" s="3">
        <v>1</v>
      </c>
    </row>
    <row r="56" spans="3:7" x14ac:dyDescent="0.2">
      <c r="C56" s="2" t="s">
        <v>16</v>
      </c>
      <c r="D56" s="3">
        <v>4</v>
      </c>
      <c r="E56" s="3">
        <v>120</v>
      </c>
      <c r="F56" s="3">
        <v>16</v>
      </c>
      <c r="G56" s="3">
        <v>1</v>
      </c>
    </row>
    <row r="57" spans="3:7" x14ac:dyDescent="0.2"/>
    <row r="58" spans="3:7" x14ac:dyDescent="0.2">
      <c r="C58" s="181" t="s">
        <v>17</v>
      </c>
      <c r="D58" s="181"/>
      <c r="E58" s="181"/>
      <c r="F58" s="181"/>
    </row>
    <row r="59" spans="3:7" x14ac:dyDescent="0.2">
      <c r="C59" s="4" t="s">
        <v>18</v>
      </c>
      <c r="D59" s="182" t="s">
        <v>19</v>
      </c>
      <c r="E59" s="183"/>
      <c r="F59" s="184"/>
    </row>
    <row r="60" spans="3:7" x14ac:dyDescent="0.2">
      <c r="C60" s="5">
        <v>1</v>
      </c>
      <c r="D60" s="6">
        <v>0</v>
      </c>
      <c r="E60" s="7" t="s">
        <v>20</v>
      </c>
      <c r="F60" s="8">
        <v>100</v>
      </c>
    </row>
    <row r="61" spans="3:7" x14ac:dyDescent="0.2">
      <c r="C61" s="5">
        <v>2</v>
      </c>
      <c r="D61" s="6">
        <v>101</v>
      </c>
      <c r="E61" s="7" t="s">
        <v>20</v>
      </c>
      <c r="F61" s="8">
        <v>300</v>
      </c>
    </row>
    <row r="62" spans="3:7" x14ac:dyDescent="0.2">
      <c r="C62" s="5">
        <v>3</v>
      </c>
      <c r="D62" s="6">
        <v>301</v>
      </c>
      <c r="E62" s="7" t="s">
        <v>20</v>
      </c>
      <c r="F62" s="8">
        <v>500</v>
      </c>
    </row>
    <row r="63" spans="3:7" x14ac:dyDescent="0.2">
      <c r="C63" s="5">
        <v>4</v>
      </c>
      <c r="D63" s="182" t="s">
        <v>21</v>
      </c>
      <c r="E63" s="183"/>
      <c r="F63" s="8">
        <v>501</v>
      </c>
    </row>
    <row r="64" spans="3:7" x14ac:dyDescent="0.2">
      <c r="D64" s="9"/>
      <c r="F64" s="9"/>
    </row>
    <row r="65" spans="1:12" x14ac:dyDescent="0.2">
      <c r="D65" s="9"/>
      <c r="F65" s="9"/>
    </row>
    <row r="66" spans="1:12" x14ac:dyDescent="0.2">
      <c r="D66" s="9"/>
      <c r="F66" s="9"/>
    </row>
    <row r="67" spans="1:12" x14ac:dyDescent="0.2">
      <c r="D67" s="9"/>
      <c r="F67" s="9"/>
    </row>
    <row r="68" spans="1:12" x14ac:dyDescent="0.2">
      <c r="D68" s="9"/>
      <c r="F68" s="9"/>
    </row>
    <row r="69" spans="1:12" x14ac:dyDescent="0.2">
      <c r="D69" s="9"/>
      <c r="F69" s="9"/>
    </row>
    <row r="70" spans="1:12" x14ac:dyDescent="0.2">
      <c r="D70" s="9"/>
      <c r="F70" s="9"/>
    </row>
    <row r="71" spans="1:12" x14ac:dyDescent="0.2">
      <c r="D71" s="9"/>
      <c r="F71" s="9"/>
    </row>
    <row r="72" spans="1:12" x14ac:dyDescent="0.2">
      <c r="D72" s="9"/>
      <c r="F72" s="9"/>
    </row>
    <row r="73" spans="1:12" x14ac:dyDescent="0.2">
      <c r="D73" s="9"/>
      <c r="F73" s="9"/>
    </row>
    <row r="74" spans="1:12" x14ac:dyDescent="0.2">
      <c r="D74" s="9"/>
      <c r="F74" s="9"/>
    </row>
    <row r="75" spans="1:12" x14ac:dyDescent="0.2">
      <c r="D75" s="9"/>
      <c r="F75" s="9"/>
    </row>
    <row r="76" spans="1:12" x14ac:dyDescent="0.2">
      <c r="D76" s="9"/>
      <c r="F76" s="9"/>
    </row>
    <row r="77" spans="1:12" ht="13.5" thickBot="1" x14ac:dyDescent="0.25">
      <c r="A77" s="10" t="s">
        <v>22</v>
      </c>
    </row>
    <row r="78" spans="1:12" ht="16.5" thickBot="1" x14ac:dyDescent="0.25">
      <c r="C78" s="172" t="s">
        <v>23</v>
      </c>
      <c r="D78" s="173"/>
      <c r="E78" s="173"/>
      <c r="F78" s="174"/>
      <c r="G78" s="188"/>
      <c r="H78" s="188"/>
      <c r="I78" s="188"/>
      <c r="J78" s="64"/>
      <c r="K78" s="64"/>
      <c r="L78" s="132"/>
    </row>
    <row r="79" spans="1:12" ht="24.75" customHeight="1" x14ac:dyDescent="0.2">
      <c r="A79" s="138" t="s">
        <v>24</v>
      </c>
      <c r="B79" s="189"/>
      <c r="C79" s="15">
        <v>1</v>
      </c>
      <c r="D79" s="3">
        <v>2</v>
      </c>
      <c r="E79" s="3">
        <v>3</v>
      </c>
      <c r="F79" s="91">
        <v>4</v>
      </c>
      <c r="G79" s="11"/>
      <c r="H79" s="11"/>
      <c r="I79" s="12"/>
      <c r="J79" s="12"/>
      <c r="K79" s="12"/>
      <c r="L79" s="12"/>
    </row>
    <row r="80" spans="1:12" x14ac:dyDescent="0.2">
      <c r="A80" s="146" t="s">
        <v>10</v>
      </c>
      <c r="B80" s="182"/>
      <c r="C80" s="77"/>
      <c r="D80" s="76"/>
      <c r="E80" s="76"/>
      <c r="F80" s="78"/>
      <c r="G80" s="13"/>
      <c r="H80" s="13"/>
      <c r="I80" s="13"/>
      <c r="J80" s="13"/>
      <c r="K80" s="13"/>
      <c r="L80" s="13"/>
    </row>
    <row r="81" spans="1:12" x14ac:dyDescent="0.2">
      <c r="A81" s="146" t="s">
        <v>11</v>
      </c>
      <c r="B81" s="182"/>
      <c r="C81" s="77"/>
      <c r="D81" s="76"/>
      <c r="E81" s="76"/>
      <c r="F81" s="78"/>
      <c r="G81" s="13"/>
      <c r="H81" s="13"/>
      <c r="I81" s="13"/>
      <c r="J81" s="13"/>
      <c r="K81" s="13"/>
      <c r="L81" s="13"/>
    </row>
    <row r="82" spans="1:12" x14ac:dyDescent="0.2">
      <c r="A82" s="146" t="s">
        <v>12</v>
      </c>
      <c r="B82" s="182"/>
      <c r="C82" s="77"/>
      <c r="D82" s="76"/>
      <c r="E82" s="76"/>
      <c r="F82" s="78"/>
      <c r="G82" s="13"/>
      <c r="H82" s="13"/>
      <c r="I82" s="13"/>
      <c r="J82" s="13"/>
      <c r="K82" s="13"/>
      <c r="L82" s="13"/>
    </row>
    <row r="83" spans="1:12" x14ac:dyDescent="0.2">
      <c r="A83" s="146" t="s">
        <v>13</v>
      </c>
      <c r="B83" s="182"/>
      <c r="C83" s="77"/>
      <c r="D83" s="76"/>
      <c r="E83" s="76"/>
      <c r="F83" s="78"/>
      <c r="G83" s="13"/>
      <c r="H83" s="13"/>
      <c r="I83" s="13"/>
      <c r="J83" s="13"/>
      <c r="K83" s="13"/>
      <c r="L83" s="13"/>
    </row>
    <row r="84" spans="1:12" x14ac:dyDescent="0.2">
      <c r="A84" s="146" t="s">
        <v>14</v>
      </c>
      <c r="B84" s="182"/>
      <c r="C84" s="77"/>
      <c r="D84" s="76"/>
      <c r="E84" s="76"/>
      <c r="F84" s="78"/>
      <c r="G84" s="13"/>
      <c r="H84" s="13"/>
      <c r="I84" s="13"/>
      <c r="J84" s="13"/>
      <c r="K84" s="13"/>
      <c r="L84" s="13"/>
    </row>
    <row r="85" spans="1:12" x14ac:dyDescent="0.2">
      <c r="A85" s="146" t="s">
        <v>15</v>
      </c>
      <c r="B85" s="182"/>
      <c r="C85" s="77"/>
      <c r="D85" s="76"/>
      <c r="E85" s="76"/>
      <c r="F85" s="78"/>
      <c r="G85" s="13"/>
      <c r="H85" s="13"/>
      <c r="I85" s="13"/>
      <c r="J85" s="13"/>
      <c r="K85" s="13"/>
      <c r="L85" s="13"/>
    </row>
    <row r="86" spans="1:12" ht="13.5" thickBot="1" x14ac:dyDescent="0.25">
      <c r="A86" s="148" t="s">
        <v>16</v>
      </c>
      <c r="B86" s="193"/>
      <c r="C86" s="120"/>
      <c r="D86" s="121"/>
      <c r="E86" s="121"/>
      <c r="F86" s="122"/>
      <c r="G86" s="13"/>
      <c r="H86" s="13"/>
      <c r="I86" s="13"/>
      <c r="J86" s="13"/>
      <c r="K86" s="13"/>
      <c r="L86" s="13"/>
    </row>
    <row r="87" spans="1:12" x14ac:dyDescent="0.2">
      <c r="A87" s="14"/>
    </row>
    <row r="88" spans="1:12" x14ac:dyDescent="0.2">
      <c r="A88" s="14"/>
      <c r="F88" s="124"/>
    </row>
    <row r="89" spans="1:12" ht="13.5" thickBot="1" x14ac:dyDescent="0.25">
      <c r="A89" s="10" t="s">
        <v>25</v>
      </c>
    </row>
    <row r="90" spans="1:12" ht="16.5" thickBot="1" x14ac:dyDescent="0.25">
      <c r="C90" s="172" t="s">
        <v>23</v>
      </c>
      <c r="D90" s="173"/>
      <c r="E90" s="173"/>
      <c r="F90" s="174"/>
      <c r="G90" s="185" t="s">
        <v>26</v>
      </c>
      <c r="H90" s="186"/>
      <c r="I90" s="187"/>
      <c r="J90" s="64"/>
      <c r="K90" s="64"/>
      <c r="L90" s="132"/>
    </row>
    <row r="91" spans="1:12" ht="27.75" customHeight="1" x14ac:dyDescent="0.2">
      <c r="A91" s="138" t="s">
        <v>24</v>
      </c>
      <c r="B91" s="139"/>
      <c r="C91" s="15">
        <v>1</v>
      </c>
      <c r="D91" s="3">
        <v>2</v>
      </c>
      <c r="E91" s="3">
        <v>3</v>
      </c>
      <c r="F91" s="91">
        <v>4</v>
      </c>
      <c r="G91" s="15" t="s">
        <v>27</v>
      </c>
      <c r="H91" s="3" t="s">
        <v>28</v>
      </c>
      <c r="I91" s="16" t="s">
        <v>29</v>
      </c>
      <c r="J91" s="12"/>
      <c r="K91" s="12"/>
      <c r="L91" s="12"/>
    </row>
    <row r="92" spans="1:12" x14ac:dyDescent="0.2">
      <c r="A92" s="146" t="s">
        <v>10</v>
      </c>
      <c r="B92" s="147"/>
      <c r="C92" s="77"/>
      <c r="D92" s="76"/>
      <c r="E92" s="76"/>
      <c r="F92" s="78"/>
      <c r="G92" s="77"/>
      <c r="H92" s="76"/>
      <c r="I92" s="78"/>
      <c r="J92" s="80"/>
      <c r="K92" s="80"/>
      <c r="L92" s="80"/>
    </row>
    <row r="93" spans="1:12" x14ac:dyDescent="0.2">
      <c r="A93" s="146" t="s">
        <v>11</v>
      </c>
      <c r="B93" s="147"/>
      <c r="C93" s="77"/>
      <c r="D93" s="76"/>
      <c r="E93" s="76"/>
      <c r="F93" s="78"/>
      <c r="G93" s="77"/>
      <c r="H93" s="76"/>
      <c r="I93" s="78"/>
      <c r="J93" s="80"/>
      <c r="K93" s="80"/>
      <c r="L93" s="80"/>
    </row>
    <row r="94" spans="1:12" x14ac:dyDescent="0.2">
      <c r="A94" s="146" t="s">
        <v>12</v>
      </c>
      <c r="B94" s="147"/>
      <c r="C94" s="77"/>
      <c r="D94" s="76"/>
      <c r="E94" s="76"/>
      <c r="F94" s="78"/>
      <c r="G94" s="77"/>
      <c r="H94" s="76"/>
      <c r="I94" s="78"/>
      <c r="J94" s="80"/>
      <c r="K94" s="80"/>
      <c r="L94" s="80"/>
    </row>
    <row r="95" spans="1:12" x14ac:dyDescent="0.2">
      <c r="A95" s="146" t="s">
        <v>13</v>
      </c>
      <c r="B95" s="147"/>
      <c r="C95" s="77"/>
      <c r="D95" s="76"/>
      <c r="E95" s="76"/>
      <c r="F95" s="78"/>
      <c r="G95" s="77"/>
      <c r="H95" s="76"/>
      <c r="I95" s="78"/>
      <c r="J95" s="80"/>
      <c r="K95" s="80"/>
      <c r="L95" s="80"/>
    </row>
    <row r="96" spans="1:12" x14ac:dyDescent="0.2">
      <c r="A96" s="146" t="s">
        <v>14</v>
      </c>
      <c r="B96" s="147"/>
      <c r="C96" s="77"/>
      <c r="D96" s="76"/>
      <c r="E96" s="76"/>
      <c r="F96" s="78"/>
      <c r="G96" s="77"/>
      <c r="H96" s="76"/>
      <c r="I96" s="78"/>
      <c r="J96" s="80"/>
      <c r="K96" s="80"/>
      <c r="L96" s="80"/>
    </row>
    <row r="97" spans="1:14" x14ac:dyDescent="0.2">
      <c r="A97" s="146" t="s">
        <v>15</v>
      </c>
      <c r="B97" s="147"/>
      <c r="C97" s="77"/>
      <c r="D97" s="76"/>
      <c r="E97" s="76"/>
      <c r="F97" s="78"/>
      <c r="G97" s="77"/>
      <c r="H97" s="76"/>
      <c r="I97" s="78"/>
      <c r="J97" s="80"/>
      <c r="K97" s="80"/>
      <c r="L97" s="80"/>
    </row>
    <row r="98" spans="1:14" ht="13.5" thickBot="1" x14ac:dyDescent="0.25">
      <c r="A98" s="148" t="s">
        <v>16</v>
      </c>
      <c r="B98" s="149"/>
      <c r="C98" s="120"/>
      <c r="D98" s="121"/>
      <c r="E98" s="121"/>
      <c r="F98" s="122"/>
      <c r="G98" s="120"/>
      <c r="H98" s="121"/>
      <c r="I98" s="122"/>
      <c r="J98" s="80"/>
      <c r="K98" s="80"/>
      <c r="L98" s="80"/>
    </row>
    <row r="99" spans="1:14" x14ac:dyDescent="0.2"/>
    <row r="100" spans="1:14" x14ac:dyDescent="0.2"/>
    <row r="101" spans="1:14" x14ac:dyDescent="0.2"/>
    <row r="102" spans="1:14" x14ac:dyDescent="0.2"/>
    <row r="103" spans="1:14" x14ac:dyDescent="0.2"/>
    <row r="104" spans="1:14" x14ac:dyDescent="0.2"/>
    <row r="105" spans="1:14" x14ac:dyDescent="0.2"/>
    <row r="106" spans="1:14" x14ac:dyDescent="0.2">
      <c r="A106" s="10" t="s">
        <v>84</v>
      </c>
    </row>
    <row r="107" spans="1:14" ht="15.75" x14ac:dyDescent="0.2">
      <c r="A107" s="33"/>
      <c r="B107" s="34"/>
      <c r="C107" s="34"/>
      <c r="D107" s="29"/>
      <c r="E107" s="29"/>
      <c r="F107" s="29"/>
      <c r="G107" s="29"/>
      <c r="H107" s="30"/>
      <c r="I107" s="35"/>
      <c r="J107" s="35"/>
      <c r="K107" s="35"/>
      <c r="L107" s="35"/>
      <c r="M107" s="35"/>
      <c r="N107" s="35"/>
    </row>
    <row r="108" spans="1:14" ht="13.5" x14ac:dyDescent="0.2">
      <c r="A108" s="17" t="s">
        <v>30</v>
      </c>
      <c r="B108" s="18" t="s">
        <v>127</v>
      </c>
      <c r="C108" s="18" t="s">
        <v>31</v>
      </c>
      <c r="D108" s="18" t="s">
        <v>32</v>
      </c>
      <c r="E108" s="18" t="s">
        <v>33</v>
      </c>
      <c r="F108" s="18" t="s">
        <v>8</v>
      </c>
      <c r="G108" s="18" t="s">
        <v>9</v>
      </c>
      <c r="H108" s="19" t="s">
        <v>34</v>
      </c>
      <c r="I108" s="82" t="s">
        <v>35</v>
      </c>
      <c r="J108" s="20" t="s">
        <v>27</v>
      </c>
      <c r="K108" s="81" t="s">
        <v>28</v>
      </c>
      <c r="L108" s="81" t="s">
        <v>8</v>
      </c>
      <c r="M108" s="20" t="s">
        <v>36</v>
      </c>
      <c r="N108" s="20" t="s">
        <v>37</v>
      </c>
    </row>
    <row r="109" spans="1:14" ht="15.75" x14ac:dyDescent="0.2">
      <c r="A109" s="159">
        <v>1</v>
      </c>
      <c r="B109" s="151" t="s">
        <v>128</v>
      </c>
      <c r="C109" s="123" t="s">
        <v>1567</v>
      </c>
      <c r="D109" s="32">
        <f t="shared" ref="D109:D127" si="0">VLOOKUP(MID($I109,1,1),$C$49:$G$55,2,FALSE)</f>
        <v>4</v>
      </c>
      <c r="E109" s="32">
        <f t="shared" ref="E109:E127" si="1">VLOOKUP(MID($I109,1,1),$C$49:$G$55,3,FALSE)</f>
        <v>16</v>
      </c>
      <c r="F109" s="32">
        <f t="shared" ref="F109:F127" si="2">VLOOKUP(MID($I109,1,1),$C$49:$G$55,4,FALSE)</f>
        <v>1</v>
      </c>
      <c r="G109" s="32">
        <f t="shared" ref="G109:G127" si="3">VLOOKUP(MID($I109,1,1),$C$49:$G$55,5,FALSE)</f>
        <v>0</v>
      </c>
      <c r="H109" s="69" t="str">
        <f>VLOOKUP(C109,CIDADES!$A$1:$B$645,2,FALSE)</f>
        <v>524</v>
      </c>
      <c r="I109" s="56" t="s">
        <v>194</v>
      </c>
      <c r="J109" s="56" t="s">
        <v>1189</v>
      </c>
      <c r="K109" s="56"/>
      <c r="L109" s="56"/>
      <c r="M109" s="70">
        <f>F81</f>
        <v>0</v>
      </c>
      <c r="N109" s="70">
        <f>F93+G93</f>
        <v>0</v>
      </c>
    </row>
    <row r="110" spans="1:14" ht="15.75" x14ac:dyDescent="0.2">
      <c r="A110" s="160"/>
      <c r="B110" s="152"/>
      <c r="C110" s="123" t="s">
        <v>1576</v>
      </c>
      <c r="D110" s="32">
        <f t="shared" si="0"/>
        <v>4</v>
      </c>
      <c r="E110" s="32">
        <f t="shared" si="1"/>
        <v>16</v>
      </c>
      <c r="F110" s="32">
        <f t="shared" si="2"/>
        <v>1</v>
      </c>
      <c r="G110" s="32">
        <f t="shared" si="3"/>
        <v>0</v>
      </c>
      <c r="H110" s="69" t="str">
        <f>VLOOKUP(C110,CIDADES!$A$1:$B$645,2,FALSE)</f>
        <v>429</v>
      </c>
      <c r="I110" s="56" t="s">
        <v>141</v>
      </c>
      <c r="J110" s="56"/>
      <c r="K110" s="56"/>
      <c r="L110" s="56"/>
      <c r="M110" s="70">
        <f>E81</f>
        <v>0</v>
      </c>
      <c r="N110" s="70">
        <f>E93</f>
        <v>0</v>
      </c>
    </row>
    <row r="111" spans="1:14" ht="15.75" x14ac:dyDescent="0.2">
      <c r="A111" s="160"/>
      <c r="B111" s="153"/>
      <c r="C111" s="123" t="s">
        <v>214</v>
      </c>
      <c r="D111" s="32">
        <f t="shared" si="0"/>
        <v>2</v>
      </c>
      <c r="E111" s="32">
        <f t="shared" si="1"/>
        <v>8</v>
      </c>
      <c r="F111" s="32">
        <f t="shared" si="2"/>
        <v>1</v>
      </c>
      <c r="G111" s="32">
        <f t="shared" si="3"/>
        <v>0</v>
      </c>
      <c r="H111" s="69" t="str">
        <f>VLOOKUP(C111,CIDADES!$A$1:$B$645,2,FALSE)</f>
        <v>451</v>
      </c>
      <c r="I111" s="56" t="s">
        <v>150</v>
      </c>
      <c r="J111" s="56" t="s">
        <v>1189</v>
      </c>
      <c r="K111" s="56"/>
      <c r="L111" s="56"/>
      <c r="M111" s="70">
        <f>E80</f>
        <v>0</v>
      </c>
      <c r="N111" s="70">
        <f>E92+G92</f>
        <v>0</v>
      </c>
    </row>
    <row r="112" spans="1:14" ht="15.75" x14ac:dyDescent="0.2">
      <c r="A112" s="160"/>
      <c r="B112" s="151" t="s">
        <v>147</v>
      </c>
      <c r="C112" s="125" t="s">
        <v>1187</v>
      </c>
      <c r="D112" s="32">
        <f t="shared" si="0"/>
        <v>4</v>
      </c>
      <c r="E112" s="32">
        <f t="shared" si="1"/>
        <v>16</v>
      </c>
      <c r="F112" s="32">
        <f t="shared" si="2"/>
        <v>1</v>
      </c>
      <c r="G112" s="32">
        <f t="shared" si="3"/>
        <v>0</v>
      </c>
      <c r="H112" s="69" t="str">
        <f>VLOOKUP(C112,CIDADES!$A$1:$B$645,2,FALSE)</f>
        <v>582</v>
      </c>
      <c r="I112" s="56" t="s">
        <v>194</v>
      </c>
      <c r="J112" s="56"/>
      <c r="K112" s="56"/>
      <c r="L112" s="56"/>
      <c r="M112" s="70">
        <f>F81</f>
        <v>0</v>
      </c>
      <c r="N112" s="70">
        <f>+F93</f>
        <v>0</v>
      </c>
    </row>
    <row r="113" spans="1:14" ht="15.75" x14ac:dyDescent="0.2">
      <c r="A113" s="160"/>
      <c r="B113" s="152"/>
      <c r="C113" s="125" t="s">
        <v>1188</v>
      </c>
      <c r="D113" s="32">
        <f t="shared" si="0"/>
        <v>2</v>
      </c>
      <c r="E113" s="32">
        <f t="shared" si="1"/>
        <v>8</v>
      </c>
      <c r="F113" s="32">
        <f t="shared" si="2"/>
        <v>1</v>
      </c>
      <c r="G113" s="32">
        <f t="shared" si="3"/>
        <v>0</v>
      </c>
      <c r="H113" s="69" t="str">
        <f>VLOOKUP(C113,CIDADES!$A$1:$B$645,2,FALSE)</f>
        <v>428</v>
      </c>
      <c r="I113" s="56" t="s">
        <v>150</v>
      </c>
      <c r="J113" s="56"/>
      <c r="K113" s="56"/>
      <c r="L113" s="56"/>
      <c r="M113" s="70">
        <f>E80</f>
        <v>0</v>
      </c>
      <c r="N113" s="70">
        <f>+E92</f>
        <v>0</v>
      </c>
    </row>
    <row r="114" spans="1:14" ht="15.75" x14ac:dyDescent="0.2">
      <c r="A114" s="160"/>
      <c r="B114" s="152"/>
      <c r="C114" s="125" t="s">
        <v>1190</v>
      </c>
      <c r="D114" s="32">
        <f t="shared" si="0"/>
        <v>2</v>
      </c>
      <c r="E114" s="32">
        <f t="shared" si="1"/>
        <v>8</v>
      </c>
      <c r="F114" s="32">
        <f t="shared" si="2"/>
        <v>1</v>
      </c>
      <c r="G114" s="32">
        <f t="shared" si="3"/>
        <v>0</v>
      </c>
      <c r="H114" s="69" t="str">
        <f>VLOOKUP(C114,CIDADES!$A$1:$B$645,2,FALSE)</f>
        <v>516</v>
      </c>
      <c r="I114" s="56" t="s">
        <v>153</v>
      </c>
      <c r="J114" s="56"/>
      <c r="K114" s="56"/>
      <c r="L114" s="56"/>
      <c r="M114" s="70">
        <f>F80</f>
        <v>0</v>
      </c>
      <c r="N114" s="70">
        <f>+F92</f>
        <v>0</v>
      </c>
    </row>
    <row r="115" spans="1:14" ht="15.75" x14ac:dyDescent="0.2">
      <c r="A115" s="160"/>
      <c r="B115" s="152"/>
      <c r="C115" s="125" t="s">
        <v>1191</v>
      </c>
      <c r="D115" s="32">
        <f t="shared" si="0"/>
        <v>2</v>
      </c>
      <c r="E115" s="32">
        <f t="shared" si="1"/>
        <v>8</v>
      </c>
      <c r="F115" s="32">
        <f t="shared" si="2"/>
        <v>1</v>
      </c>
      <c r="G115" s="32">
        <f t="shared" si="3"/>
        <v>0</v>
      </c>
      <c r="H115" s="69" t="str">
        <f>VLOOKUP(C115,CIDADES!$A$1:$B$645,2,FALSE)</f>
        <v>539</v>
      </c>
      <c r="I115" s="56" t="s">
        <v>153</v>
      </c>
      <c r="J115" s="56"/>
      <c r="K115" s="56"/>
      <c r="L115" s="56"/>
      <c r="M115" s="70">
        <f>F80</f>
        <v>0</v>
      </c>
      <c r="N115" s="70">
        <f>+F92</f>
        <v>0</v>
      </c>
    </row>
    <row r="116" spans="1:14" ht="31.5" x14ac:dyDescent="0.2">
      <c r="A116" s="160"/>
      <c r="B116" s="152"/>
      <c r="C116" s="125" t="s">
        <v>1192</v>
      </c>
      <c r="D116" s="32">
        <f t="shared" si="0"/>
        <v>2</v>
      </c>
      <c r="E116" s="32">
        <f t="shared" si="1"/>
        <v>8</v>
      </c>
      <c r="F116" s="32">
        <f t="shared" si="2"/>
        <v>1</v>
      </c>
      <c r="G116" s="32">
        <f t="shared" si="3"/>
        <v>0</v>
      </c>
      <c r="H116" s="69" t="str">
        <f>VLOOKUP(C116,CIDADES!$A$1:$B$645,2,FALSE)</f>
        <v>647</v>
      </c>
      <c r="I116" s="56" t="s">
        <v>153</v>
      </c>
      <c r="J116" s="56"/>
      <c r="K116" s="56"/>
      <c r="L116" s="56"/>
      <c r="M116" s="70">
        <f>F80</f>
        <v>0</v>
      </c>
      <c r="N116" s="70">
        <f>+F92</f>
        <v>0</v>
      </c>
    </row>
    <row r="117" spans="1:14" ht="31.5" x14ac:dyDescent="0.2">
      <c r="A117" s="160"/>
      <c r="B117" s="152"/>
      <c r="C117" s="125" t="s">
        <v>1193</v>
      </c>
      <c r="D117" s="32">
        <f t="shared" si="0"/>
        <v>4</v>
      </c>
      <c r="E117" s="32">
        <f t="shared" si="1"/>
        <v>16</v>
      </c>
      <c r="F117" s="32">
        <f t="shared" si="2"/>
        <v>1</v>
      </c>
      <c r="G117" s="32">
        <f t="shared" si="3"/>
        <v>0</v>
      </c>
      <c r="H117" s="69" t="str">
        <f>VLOOKUP(C117,CIDADES!$A$1:$B$645,2,FALSE)</f>
        <v>610</v>
      </c>
      <c r="I117" s="56" t="s">
        <v>194</v>
      </c>
      <c r="J117" s="56"/>
      <c r="K117" s="56"/>
      <c r="L117" s="56"/>
      <c r="M117" s="70">
        <f>F81</f>
        <v>0</v>
      </c>
      <c r="N117" s="70">
        <f>+F93</f>
        <v>0</v>
      </c>
    </row>
    <row r="118" spans="1:14" ht="33" customHeight="1" x14ac:dyDescent="0.2">
      <c r="A118" s="160"/>
      <c r="B118" s="152"/>
      <c r="C118" s="125" t="s">
        <v>1194</v>
      </c>
      <c r="D118" s="32">
        <f t="shared" si="0"/>
        <v>12</v>
      </c>
      <c r="E118" s="32">
        <f t="shared" si="1"/>
        <v>48</v>
      </c>
      <c r="F118" s="32">
        <f t="shared" si="2"/>
        <v>4</v>
      </c>
      <c r="G118" s="32">
        <f t="shared" si="3"/>
        <v>0</v>
      </c>
      <c r="H118" s="69" t="str">
        <f>VLOOKUP(C118,CIDADES!$A$1:$B$645,2,FALSE)</f>
        <v>660</v>
      </c>
      <c r="I118" s="56" t="s">
        <v>1195</v>
      </c>
      <c r="J118" s="56"/>
      <c r="K118" s="56"/>
      <c r="L118" s="56"/>
      <c r="M118" s="70">
        <f>F83</f>
        <v>0</v>
      </c>
      <c r="N118" s="70">
        <f>+F95</f>
        <v>0</v>
      </c>
    </row>
    <row r="119" spans="1:14" ht="15.75" x14ac:dyDescent="0.2">
      <c r="A119" s="160"/>
      <c r="B119" s="152"/>
      <c r="C119" s="125" t="s">
        <v>1196</v>
      </c>
      <c r="D119" s="32">
        <f t="shared" si="0"/>
        <v>2</v>
      </c>
      <c r="E119" s="32">
        <f t="shared" si="1"/>
        <v>8</v>
      </c>
      <c r="F119" s="32">
        <f t="shared" si="2"/>
        <v>1</v>
      </c>
      <c r="G119" s="32">
        <f t="shared" si="3"/>
        <v>0</v>
      </c>
      <c r="H119" s="69" t="str">
        <f>VLOOKUP(C119,CIDADES!$A$1:$B$645,2,FALSE)</f>
        <v>514</v>
      </c>
      <c r="I119" s="56" t="s">
        <v>153</v>
      </c>
      <c r="J119" s="56" t="s">
        <v>1189</v>
      </c>
      <c r="K119" s="56"/>
      <c r="L119" s="56"/>
      <c r="M119" s="70">
        <f>F80</f>
        <v>0</v>
      </c>
      <c r="N119" s="70">
        <f>+F92+G92</f>
        <v>0</v>
      </c>
    </row>
    <row r="120" spans="1:14" ht="15.75" x14ac:dyDescent="0.2">
      <c r="A120" s="160"/>
      <c r="B120" s="152"/>
      <c r="C120" s="125" t="s">
        <v>1196</v>
      </c>
      <c r="D120" s="32">
        <f t="shared" si="0"/>
        <v>4</v>
      </c>
      <c r="E120" s="32">
        <f t="shared" si="1"/>
        <v>16</v>
      </c>
      <c r="F120" s="32">
        <f t="shared" si="2"/>
        <v>1</v>
      </c>
      <c r="G120" s="32">
        <f t="shared" si="3"/>
        <v>0</v>
      </c>
      <c r="H120" s="69" t="str">
        <f>VLOOKUP(C120,CIDADES!$A$1:$B$645,2,FALSE)</f>
        <v>514</v>
      </c>
      <c r="I120" s="56" t="s">
        <v>194</v>
      </c>
      <c r="J120" s="56" t="s">
        <v>1189</v>
      </c>
      <c r="K120" s="56"/>
      <c r="L120" s="56"/>
      <c r="M120" s="70">
        <f>F81</f>
        <v>0</v>
      </c>
      <c r="N120" s="70">
        <f>+F93+G93</f>
        <v>0</v>
      </c>
    </row>
    <row r="121" spans="1:14" ht="15.75" x14ac:dyDescent="0.2">
      <c r="A121" s="160"/>
      <c r="B121" s="153"/>
      <c r="C121" s="125" t="s">
        <v>1197</v>
      </c>
      <c r="D121" s="32">
        <f t="shared" si="0"/>
        <v>2</v>
      </c>
      <c r="E121" s="32">
        <f t="shared" si="1"/>
        <v>8</v>
      </c>
      <c r="F121" s="32">
        <f t="shared" si="2"/>
        <v>1</v>
      </c>
      <c r="G121" s="32">
        <f t="shared" si="3"/>
        <v>0</v>
      </c>
      <c r="H121" s="69" t="str">
        <f>VLOOKUP(C121,CIDADES!$A$1:$B$645,2,FALSE)</f>
        <v>645</v>
      </c>
      <c r="I121" s="56" t="s">
        <v>153</v>
      </c>
      <c r="J121" s="56"/>
      <c r="K121" s="56"/>
      <c r="L121" s="56"/>
      <c r="M121" s="70">
        <f>F80</f>
        <v>0</v>
      </c>
      <c r="N121" s="70">
        <f>+F92</f>
        <v>0</v>
      </c>
    </row>
    <row r="122" spans="1:14" ht="15.75" x14ac:dyDescent="0.2">
      <c r="A122" s="160"/>
      <c r="B122" s="151" t="s">
        <v>191</v>
      </c>
      <c r="C122" s="125" t="s">
        <v>1198</v>
      </c>
      <c r="D122" s="32">
        <f t="shared" si="0"/>
        <v>8</v>
      </c>
      <c r="E122" s="32">
        <f t="shared" si="1"/>
        <v>24</v>
      </c>
      <c r="F122" s="32">
        <f t="shared" si="2"/>
        <v>2</v>
      </c>
      <c r="G122" s="32">
        <f t="shared" si="3"/>
        <v>0</v>
      </c>
      <c r="H122" s="69" t="str">
        <f>VLOOKUP(C122,CIDADES!$A$1:$B$645,2,FALSE)</f>
        <v>440</v>
      </c>
      <c r="I122" s="56" t="s">
        <v>144</v>
      </c>
      <c r="J122" s="56"/>
      <c r="K122" s="56"/>
      <c r="L122" s="56"/>
      <c r="M122" s="70">
        <f>E82</f>
        <v>0</v>
      </c>
      <c r="N122" s="70">
        <f>+E94</f>
        <v>0</v>
      </c>
    </row>
    <row r="123" spans="1:14" ht="15.75" x14ac:dyDescent="0.2">
      <c r="A123" s="160"/>
      <c r="B123" s="152"/>
      <c r="C123" s="125" t="s">
        <v>1199</v>
      </c>
      <c r="D123" s="32">
        <f t="shared" si="0"/>
        <v>4</v>
      </c>
      <c r="E123" s="32">
        <f t="shared" si="1"/>
        <v>16</v>
      </c>
      <c r="F123" s="32">
        <f t="shared" si="2"/>
        <v>1</v>
      </c>
      <c r="G123" s="32">
        <f t="shared" si="3"/>
        <v>0</v>
      </c>
      <c r="H123" s="69" t="str">
        <f>VLOOKUP(C123,CIDADES!$A$1:$B$645,2,FALSE)</f>
        <v>396</v>
      </c>
      <c r="I123" s="56" t="s">
        <v>141</v>
      </c>
      <c r="J123" s="56" t="s">
        <v>1189</v>
      </c>
      <c r="K123" s="56" t="s">
        <v>1189</v>
      </c>
      <c r="L123" s="56"/>
      <c r="M123" s="70">
        <f>E81</f>
        <v>0</v>
      </c>
      <c r="N123" s="70">
        <f>+E93+G93+H93</f>
        <v>0</v>
      </c>
    </row>
    <row r="124" spans="1:14" ht="15.75" x14ac:dyDescent="0.2">
      <c r="A124" s="160"/>
      <c r="B124" s="152"/>
      <c r="C124" s="125" t="s">
        <v>1581</v>
      </c>
      <c r="D124" s="32">
        <f t="shared" si="0"/>
        <v>2</v>
      </c>
      <c r="E124" s="32">
        <f t="shared" si="1"/>
        <v>8</v>
      </c>
      <c r="F124" s="32">
        <f t="shared" si="2"/>
        <v>1</v>
      </c>
      <c r="G124" s="32">
        <f t="shared" si="3"/>
        <v>0</v>
      </c>
      <c r="H124" s="69" t="str">
        <f>VLOOKUP(C124,CIDADES!$A$1:$B$645,2,FALSE)</f>
        <v>487</v>
      </c>
      <c r="I124" s="56" t="s">
        <v>150</v>
      </c>
      <c r="J124" s="56"/>
      <c r="K124" s="56"/>
      <c r="L124" s="56"/>
      <c r="M124" s="70">
        <f>E80</f>
        <v>0</v>
      </c>
      <c r="N124" s="70">
        <f>E92</f>
        <v>0</v>
      </c>
    </row>
    <row r="125" spans="1:14" ht="15.75" x14ac:dyDescent="0.2">
      <c r="A125" s="160"/>
      <c r="B125" s="152"/>
      <c r="C125" s="125" t="s">
        <v>1200</v>
      </c>
      <c r="D125" s="32">
        <f t="shared" si="0"/>
        <v>8</v>
      </c>
      <c r="E125" s="32">
        <f t="shared" si="1"/>
        <v>24</v>
      </c>
      <c r="F125" s="32">
        <f t="shared" si="2"/>
        <v>2</v>
      </c>
      <c r="G125" s="32">
        <f t="shared" si="3"/>
        <v>0</v>
      </c>
      <c r="H125" s="69" t="str">
        <f>VLOOKUP(C125,CIDADES!$A$1:$B$645,2,FALSE)</f>
        <v>453</v>
      </c>
      <c r="I125" s="56" t="s">
        <v>144</v>
      </c>
      <c r="J125" s="56" t="s">
        <v>1189</v>
      </c>
      <c r="K125" s="56"/>
      <c r="L125" s="56">
        <v>1</v>
      </c>
      <c r="M125" s="70">
        <f>E82</f>
        <v>0</v>
      </c>
      <c r="N125" s="70">
        <f>+E94+G94+I94</f>
        <v>0</v>
      </c>
    </row>
    <row r="126" spans="1:14" ht="15.75" x14ac:dyDescent="0.2">
      <c r="A126" s="160"/>
      <c r="B126" s="152"/>
      <c r="C126" s="125" t="s">
        <v>1201</v>
      </c>
      <c r="D126" s="32">
        <f t="shared" si="0"/>
        <v>2</v>
      </c>
      <c r="E126" s="32">
        <f t="shared" si="1"/>
        <v>8</v>
      </c>
      <c r="F126" s="32">
        <f t="shared" si="2"/>
        <v>1</v>
      </c>
      <c r="G126" s="32">
        <f t="shared" si="3"/>
        <v>0</v>
      </c>
      <c r="H126" s="69" t="str">
        <f>VLOOKUP(C126,CIDADES!$A$1:$B$645,2,FALSE)</f>
        <v>642</v>
      </c>
      <c r="I126" s="56" t="s">
        <v>153</v>
      </c>
      <c r="J126" s="56"/>
      <c r="K126" s="56"/>
      <c r="L126" s="56"/>
      <c r="M126" s="70">
        <f>F80</f>
        <v>0</v>
      </c>
      <c r="N126" s="70">
        <f>+F92</f>
        <v>0</v>
      </c>
    </row>
    <row r="127" spans="1:14" ht="15.75" x14ac:dyDescent="0.2">
      <c r="A127" s="161"/>
      <c r="B127" s="154"/>
      <c r="C127" s="125" t="s">
        <v>1202</v>
      </c>
      <c r="D127" s="32">
        <f t="shared" si="0"/>
        <v>2</v>
      </c>
      <c r="E127" s="32">
        <f t="shared" si="1"/>
        <v>8</v>
      </c>
      <c r="F127" s="32">
        <f t="shared" si="2"/>
        <v>1</v>
      </c>
      <c r="G127" s="32">
        <f t="shared" si="3"/>
        <v>0</v>
      </c>
      <c r="H127" s="69" t="str">
        <f>VLOOKUP(C127,CIDADES!$A$1:$B$645,2,FALSE)</f>
        <v>424</v>
      </c>
      <c r="I127" s="56" t="s">
        <v>150</v>
      </c>
      <c r="J127" s="56"/>
      <c r="K127" s="56"/>
      <c r="L127" s="56"/>
      <c r="M127" s="70">
        <f>E80</f>
        <v>0</v>
      </c>
      <c r="N127" s="70">
        <f>+E92</f>
        <v>0</v>
      </c>
    </row>
    <row r="128" spans="1:14" ht="15.75" x14ac:dyDescent="0.2">
      <c r="A128" s="22"/>
      <c r="B128" s="23"/>
      <c r="C128" s="23"/>
      <c r="D128" s="24"/>
      <c r="E128" s="24"/>
      <c r="F128" s="24"/>
      <c r="G128" s="24"/>
      <c r="I128" s="71"/>
      <c r="J128" s="79"/>
      <c r="K128" s="79"/>
      <c r="L128" s="79"/>
    </row>
    <row r="129" spans="1:14" ht="15.75" customHeight="1" x14ac:dyDescent="0.2">
      <c r="A129" s="162" t="s">
        <v>85</v>
      </c>
      <c r="B129" s="163"/>
      <c r="C129" s="163"/>
      <c r="D129" s="163"/>
      <c r="E129" s="163"/>
      <c r="F129" s="164"/>
      <c r="G129" s="140" t="s">
        <v>130</v>
      </c>
      <c r="H129" s="141"/>
      <c r="I129" s="141"/>
      <c r="J129" s="141"/>
      <c r="K129" s="141"/>
      <c r="L129" s="141"/>
      <c r="M129" s="142"/>
      <c r="N129" s="36">
        <f>SUM(M109:M127)</f>
        <v>0</v>
      </c>
    </row>
    <row r="130" spans="1:14" ht="15.75" customHeight="1" x14ac:dyDescent="0.2">
      <c r="A130" s="113"/>
      <c r="B130" s="113"/>
      <c r="C130" s="113"/>
      <c r="D130" s="113"/>
      <c r="E130" s="113"/>
      <c r="F130" s="114"/>
      <c r="G130" s="140" t="s">
        <v>131</v>
      </c>
      <c r="H130" s="141"/>
      <c r="I130" s="141"/>
      <c r="J130" s="141"/>
      <c r="K130" s="141"/>
      <c r="L130" s="141"/>
      <c r="M130" s="142"/>
      <c r="N130" s="36">
        <f>SUM(N109:N127)</f>
        <v>0</v>
      </c>
    </row>
    <row r="131" spans="1:14" x14ac:dyDescent="0.2">
      <c r="A131" s="37"/>
      <c r="B131" s="37"/>
      <c r="C131" s="37"/>
      <c r="D131" s="37"/>
      <c r="E131" s="37"/>
      <c r="F131" s="115"/>
      <c r="G131" s="140" t="s">
        <v>132</v>
      </c>
      <c r="H131" s="141"/>
      <c r="I131" s="141"/>
      <c r="J131" s="141"/>
      <c r="K131" s="141"/>
      <c r="L131" s="141"/>
      <c r="M131" s="142"/>
      <c r="N131" s="36">
        <f>N130*12</f>
        <v>0</v>
      </c>
    </row>
    <row r="132" spans="1:14" ht="31.5" customHeight="1" x14ac:dyDescent="0.2">
      <c r="A132" s="37"/>
      <c r="B132" s="37"/>
      <c r="C132" s="37"/>
      <c r="D132" s="37"/>
      <c r="E132" s="37"/>
      <c r="F132" s="115"/>
      <c r="G132" s="143" t="s">
        <v>1203</v>
      </c>
      <c r="H132" s="144"/>
      <c r="I132" s="144"/>
      <c r="J132" s="144"/>
      <c r="K132" s="144"/>
      <c r="L132" s="144"/>
      <c r="M132" s="145"/>
      <c r="N132" s="36">
        <f>N131+N129</f>
        <v>0</v>
      </c>
    </row>
    <row r="133" spans="1:14" ht="15.75" x14ac:dyDescent="0.2">
      <c r="A133" s="27"/>
      <c r="B133" s="28"/>
      <c r="C133" s="28"/>
      <c r="D133" s="29"/>
      <c r="E133" s="29"/>
      <c r="F133" s="29"/>
      <c r="G133" s="29"/>
      <c r="H133" s="30"/>
      <c r="I133" s="31"/>
      <c r="J133" s="11"/>
      <c r="K133" s="11"/>
      <c r="L133" s="11"/>
    </row>
    <row r="134" spans="1:14" ht="13.5" x14ac:dyDescent="0.2">
      <c r="A134" s="17" t="s">
        <v>30</v>
      </c>
      <c r="B134" s="18" t="s">
        <v>127</v>
      </c>
      <c r="C134" s="18" t="s">
        <v>31</v>
      </c>
      <c r="D134" s="18" t="s">
        <v>32</v>
      </c>
      <c r="E134" s="18" t="s">
        <v>33</v>
      </c>
      <c r="F134" s="18" t="s">
        <v>8</v>
      </c>
      <c r="G134" s="18" t="s">
        <v>9</v>
      </c>
      <c r="H134" s="19" t="s">
        <v>34</v>
      </c>
      <c r="I134" s="82" t="s">
        <v>35</v>
      </c>
      <c r="J134" s="20" t="s">
        <v>27</v>
      </c>
      <c r="K134" s="81" t="s">
        <v>28</v>
      </c>
      <c r="L134" s="81" t="s">
        <v>8</v>
      </c>
      <c r="M134" s="20" t="s">
        <v>36</v>
      </c>
      <c r="N134" s="20" t="s">
        <v>37</v>
      </c>
    </row>
    <row r="135" spans="1:14" ht="15.75" x14ac:dyDescent="0.2">
      <c r="A135" s="150">
        <v>2</v>
      </c>
      <c r="B135" s="155" t="s">
        <v>134</v>
      </c>
      <c r="C135" s="126" t="s">
        <v>1204</v>
      </c>
      <c r="D135" s="32">
        <f t="shared" ref="D135:D152" si="4">VLOOKUP(MID($I135,1,1),$C$49:$G$55,2,FALSE)</f>
        <v>2</v>
      </c>
      <c r="E135" s="32">
        <f t="shared" ref="E135:E152" si="5">VLOOKUP(MID($I135,1,1),$C$49:$G$55,3,FALSE)</f>
        <v>8</v>
      </c>
      <c r="F135" s="32">
        <f t="shared" ref="F135:F152" si="6">VLOOKUP(MID($I135,1,1),$C$49:$G$55,4,FALSE)</f>
        <v>1</v>
      </c>
      <c r="G135" s="32">
        <f t="shared" ref="G135:G152" si="7">VLOOKUP(MID($I135,1,1),$C$49:$G$55,5,FALSE)</f>
        <v>0</v>
      </c>
      <c r="H135" s="69" t="str">
        <f>VLOOKUP(C135,CIDADES!$A$1:$B$645,2,FALSE)</f>
        <v>391</v>
      </c>
      <c r="I135" s="56" t="s">
        <v>150</v>
      </c>
      <c r="J135" s="56"/>
      <c r="K135" s="56"/>
      <c r="L135" s="56"/>
      <c r="M135" s="70">
        <f>+E80</f>
        <v>0</v>
      </c>
      <c r="N135" s="70">
        <f>+E92</f>
        <v>0</v>
      </c>
    </row>
    <row r="136" spans="1:14" ht="15.75" x14ac:dyDescent="0.2">
      <c r="A136" s="150"/>
      <c r="B136" s="156"/>
      <c r="C136" s="126" t="s">
        <v>1573</v>
      </c>
      <c r="D136" s="32">
        <f t="shared" si="4"/>
        <v>8</v>
      </c>
      <c r="E136" s="32">
        <f t="shared" si="5"/>
        <v>24</v>
      </c>
      <c r="F136" s="32">
        <f t="shared" si="6"/>
        <v>2</v>
      </c>
      <c r="G136" s="32">
        <f t="shared" si="7"/>
        <v>0</v>
      </c>
      <c r="H136" s="69" t="str">
        <f>VLOOKUP(C136,CIDADES!$A$1:$B$645,2,FALSE)</f>
        <v>235</v>
      </c>
      <c r="I136" s="56" t="s">
        <v>114</v>
      </c>
      <c r="J136" s="56" t="s">
        <v>1189</v>
      </c>
      <c r="K136" s="56" t="s">
        <v>1189</v>
      </c>
      <c r="L136" s="56"/>
      <c r="M136" s="70">
        <f>D82</f>
        <v>0</v>
      </c>
      <c r="N136" s="70">
        <f>D94+G94+H94</f>
        <v>0</v>
      </c>
    </row>
    <row r="137" spans="1:14" ht="15.75" x14ac:dyDescent="0.2">
      <c r="A137" s="150"/>
      <c r="B137" s="156"/>
      <c r="C137" s="126" t="s">
        <v>1205</v>
      </c>
      <c r="D137" s="32">
        <f t="shared" si="4"/>
        <v>2</v>
      </c>
      <c r="E137" s="32">
        <f t="shared" si="5"/>
        <v>8</v>
      </c>
      <c r="F137" s="32">
        <f t="shared" si="6"/>
        <v>1</v>
      </c>
      <c r="G137" s="32">
        <f t="shared" si="7"/>
        <v>0</v>
      </c>
      <c r="H137" s="69" t="str">
        <f>VLOOKUP(C137,CIDADES!$A$1:$B$645,2,FALSE)</f>
        <v>290</v>
      </c>
      <c r="I137" s="56" t="s">
        <v>38</v>
      </c>
      <c r="J137" s="56" t="s">
        <v>1189</v>
      </c>
      <c r="K137" s="56"/>
      <c r="L137" s="56"/>
      <c r="M137" s="70">
        <f>+D80</f>
        <v>0</v>
      </c>
      <c r="N137" s="70">
        <f>+D92+G92</f>
        <v>0</v>
      </c>
    </row>
    <row r="138" spans="1:14" ht="15.75" customHeight="1" x14ac:dyDescent="0.2">
      <c r="A138" s="150"/>
      <c r="B138" s="156"/>
      <c r="C138" s="126" t="s">
        <v>1206</v>
      </c>
      <c r="D138" s="32">
        <f t="shared" si="4"/>
        <v>2</v>
      </c>
      <c r="E138" s="32">
        <f t="shared" si="5"/>
        <v>8</v>
      </c>
      <c r="F138" s="32">
        <f t="shared" si="6"/>
        <v>1</v>
      </c>
      <c r="G138" s="32">
        <f t="shared" si="7"/>
        <v>0</v>
      </c>
      <c r="H138" s="69" t="str">
        <f>VLOOKUP(C138,CIDADES!$A$1:$B$645,2,FALSE)</f>
        <v>353</v>
      </c>
      <c r="I138" s="56" t="s">
        <v>150</v>
      </c>
      <c r="J138" s="56"/>
      <c r="K138" s="56"/>
      <c r="L138" s="56"/>
      <c r="M138" s="70">
        <f>+E80</f>
        <v>0</v>
      </c>
      <c r="N138" s="70">
        <f>+E92</f>
        <v>0</v>
      </c>
    </row>
    <row r="139" spans="1:14" ht="15.75" x14ac:dyDescent="0.2">
      <c r="A139" s="150"/>
      <c r="B139" s="156"/>
      <c r="C139" s="126" t="s">
        <v>1207</v>
      </c>
      <c r="D139" s="32">
        <f t="shared" si="4"/>
        <v>8</v>
      </c>
      <c r="E139" s="32">
        <f t="shared" si="5"/>
        <v>24</v>
      </c>
      <c r="F139" s="32">
        <f t="shared" si="6"/>
        <v>2</v>
      </c>
      <c r="G139" s="32">
        <f t="shared" si="7"/>
        <v>0</v>
      </c>
      <c r="H139" s="69" t="str">
        <f>VLOOKUP(C139,CIDADES!$A$1:$B$645,2,FALSE)</f>
        <v>438</v>
      </c>
      <c r="I139" s="56" t="s">
        <v>144</v>
      </c>
      <c r="J139" s="56"/>
      <c r="K139" s="56"/>
      <c r="L139" s="56"/>
      <c r="M139" s="70">
        <f>+E82</f>
        <v>0</v>
      </c>
      <c r="N139" s="70">
        <f>+E94</f>
        <v>0</v>
      </c>
    </row>
    <row r="140" spans="1:14" ht="15.75" x14ac:dyDescent="0.2">
      <c r="A140" s="150"/>
      <c r="B140" s="156"/>
      <c r="C140" s="126" t="s">
        <v>1208</v>
      </c>
      <c r="D140" s="32">
        <f t="shared" si="4"/>
        <v>4</v>
      </c>
      <c r="E140" s="32">
        <f t="shared" si="5"/>
        <v>16</v>
      </c>
      <c r="F140" s="32">
        <f t="shared" si="6"/>
        <v>1</v>
      </c>
      <c r="G140" s="32">
        <f t="shared" si="7"/>
        <v>0</v>
      </c>
      <c r="H140" s="69" t="str">
        <f>VLOOKUP(C140,CIDADES!$A$1:$B$645,2,FALSE)</f>
        <v>370</v>
      </c>
      <c r="I140" s="56" t="s">
        <v>141</v>
      </c>
      <c r="J140" s="56"/>
      <c r="K140" s="56"/>
      <c r="L140" s="56"/>
      <c r="M140" s="70">
        <f>+E81</f>
        <v>0</v>
      </c>
      <c r="N140" s="70">
        <f>+E93</f>
        <v>0</v>
      </c>
    </row>
    <row r="141" spans="1:14" ht="15.75" x14ac:dyDescent="0.2">
      <c r="A141" s="150"/>
      <c r="B141" s="156"/>
      <c r="C141" s="126" t="s">
        <v>1209</v>
      </c>
      <c r="D141" s="32">
        <f t="shared" si="4"/>
        <v>2</v>
      </c>
      <c r="E141" s="32">
        <f t="shared" si="5"/>
        <v>8</v>
      </c>
      <c r="F141" s="32">
        <f t="shared" si="6"/>
        <v>1</v>
      </c>
      <c r="G141" s="32">
        <f t="shared" si="7"/>
        <v>0</v>
      </c>
      <c r="H141" s="69" t="str">
        <f>VLOOKUP(C141,CIDADES!$A$1:$B$645,2,FALSE)</f>
        <v>335</v>
      </c>
      <c r="I141" s="56" t="s">
        <v>150</v>
      </c>
      <c r="J141" s="56"/>
      <c r="K141" s="56"/>
      <c r="L141" s="56"/>
      <c r="M141" s="70">
        <f>+E80</f>
        <v>0</v>
      </c>
      <c r="N141" s="70">
        <f>+E92</f>
        <v>0</v>
      </c>
    </row>
    <row r="142" spans="1:14" ht="15.75" x14ac:dyDescent="0.2">
      <c r="A142" s="150"/>
      <c r="B142" s="157"/>
      <c r="C142" s="126" t="s">
        <v>1210</v>
      </c>
      <c r="D142" s="32">
        <f t="shared" si="4"/>
        <v>2</v>
      </c>
      <c r="E142" s="32">
        <f t="shared" si="5"/>
        <v>8</v>
      </c>
      <c r="F142" s="32">
        <f t="shared" si="6"/>
        <v>1</v>
      </c>
      <c r="G142" s="32">
        <f t="shared" si="7"/>
        <v>0</v>
      </c>
      <c r="H142" s="69" t="str">
        <f>VLOOKUP(C142,CIDADES!$A$1:$B$645,2,FALSE)</f>
        <v>467</v>
      </c>
      <c r="I142" s="56" t="s">
        <v>150</v>
      </c>
      <c r="J142" s="56"/>
      <c r="K142" s="56"/>
      <c r="L142" s="56"/>
      <c r="M142" s="70">
        <f>+E80</f>
        <v>0</v>
      </c>
      <c r="N142" s="70">
        <f>+E92</f>
        <v>0</v>
      </c>
    </row>
    <row r="143" spans="1:14" ht="15.75" x14ac:dyDescent="0.2">
      <c r="A143" s="150"/>
      <c r="B143" s="158" t="s">
        <v>197</v>
      </c>
      <c r="C143" s="126" t="s">
        <v>1212</v>
      </c>
      <c r="D143" s="32">
        <f t="shared" si="4"/>
        <v>4</v>
      </c>
      <c r="E143" s="32">
        <f t="shared" si="5"/>
        <v>16</v>
      </c>
      <c r="F143" s="32">
        <f t="shared" si="6"/>
        <v>1</v>
      </c>
      <c r="G143" s="32">
        <f t="shared" si="7"/>
        <v>0</v>
      </c>
      <c r="H143" s="69" t="str">
        <f>VLOOKUP(C143,CIDADES!$A$1:$B$645,2,FALSE)</f>
        <v>230</v>
      </c>
      <c r="I143" s="56" t="s">
        <v>43</v>
      </c>
      <c r="J143" s="56"/>
      <c r="K143" s="56"/>
      <c r="L143" s="56"/>
      <c r="M143" s="70">
        <f>+D81</f>
        <v>0</v>
      </c>
      <c r="N143" s="70">
        <f>+D93</f>
        <v>0</v>
      </c>
    </row>
    <row r="144" spans="1:14" ht="15.75" x14ac:dyDescent="0.2">
      <c r="A144" s="150"/>
      <c r="B144" s="156"/>
      <c r="C144" s="126" t="s">
        <v>1213</v>
      </c>
      <c r="D144" s="32">
        <f t="shared" si="4"/>
        <v>2</v>
      </c>
      <c r="E144" s="32">
        <f t="shared" si="5"/>
        <v>8</v>
      </c>
      <c r="F144" s="32">
        <f t="shared" si="6"/>
        <v>1</v>
      </c>
      <c r="G144" s="32">
        <f t="shared" si="7"/>
        <v>0</v>
      </c>
      <c r="H144" s="69" t="str">
        <f>VLOOKUP(C144,CIDADES!$A$1:$B$645,2,FALSE)</f>
        <v>170</v>
      </c>
      <c r="I144" s="56" t="s">
        <v>38</v>
      </c>
      <c r="J144" s="56"/>
      <c r="K144" s="56"/>
      <c r="L144" s="56"/>
      <c r="M144" s="70">
        <f>+D80</f>
        <v>0</v>
      </c>
      <c r="N144" s="70">
        <f>+D92</f>
        <v>0</v>
      </c>
    </row>
    <row r="145" spans="1:15" ht="15.75" x14ac:dyDescent="0.2">
      <c r="A145" s="150"/>
      <c r="B145" s="156"/>
      <c r="C145" s="126" t="s">
        <v>1214</v>
      </c>
      <c r="D145" s="32">
        <f t="shared" si="4"/>
        <v>4</v>
      </c>
      <c r="E145" s="32">
        <f t="shared" si="5"/>
        <v>16</v>
      </c>
      <c r="F145" s="32">
        <f t="shared" si="6"/>
        <v>1</v>
      </c>
      <c r="G145" s="32">
        <f t="shared" si="7"/>
        <v>0</v>
      </c>
      <c r="H145" s="69" t="str">
        <f>VLOOKUP(C145,CIDADES!$A$1:$B$645,2,FALSE)</f>
        <v>289</v>
      </c>
      <c r="I145" s="56" t="s">
        <v>43</v>
      </c>
      <c r="J145" s="56" t="s">
        <v>1189</v>
      </c>
      <c r="K145" s="56"/>
      <c r="L145" s="56"/>
      <c r="M145" s="70">
        <f>+D81</f>
        <v>0</v>
      </c>
      <c r="N145" s="70">
        <f>+D93+G93</f>
        <v>0</v>
      </c>
    </row>
    <row r="146" spans="1:15" ht="15.75" x14ac:dyDescent="0.2">
      <c r="A146" s="150"/>
      <c r="B146" s="156"/>
      <c r="C146" s="126" t="s">
        <v>1215</v>
      </c>
      <c r="D146" s="32">
        <f t="shared" si="4"/>
        <v>12</v>
      </c>
      <c r="E146" s="32">
        <f t="shared" si="5"/>
        <v>48</v>
      </c>
      <c r="F146" s="32">
        <f t="shared" si="6"/>
        <v>4</v>
      </c>
      <c r="G146" s="32">
        <f t="shared" si="7"/>
        <v>0</v>
      </c>
      <c r="H146" s="69" t="str">
        <f>VLOOKUP(C146,CIDADES!$A$1:$B$645,2,FALSE)</f>
        <v>101</v>
      </c>
      <c r="I146" s="56" t="s">
        <v>1216</v>
      </c>
      <c r="J146" s="56"/>
      <c r="K146" s="56"/>
      <c r="L146" s="56"/>
      <c r="M146" s="70">
        <f>+D83</f>
        <v>0</v>
      </c>
      <c r="N146" s="70">
        <f>+D95</f>
        <v>0</v>
      </c>
    </row>
    <row r="147" spans="1:15" ht="15.75" x14ac:dyDescent="0.2">
      <c r="A147" s="150"/>
      <c r="B147" s="156"/>
      <c r="C147" s="126" t="s">
        <v>1217</v>
      </c>
      <c r="D147" s="32">
        <f t="shared" si="4"/>
        <v>2</v>
      </c>
      <c r="E147" s="32">
        <f t="shared" si="5"/>
        <v>8</v>
      </c>
      <c r="F147" s="32">
        <f t="shared" si="6"/>
        <v>1</v>
      </c>
      <c r="G147" s="32">
        <f t="shared" si="7"/>
        <v>0</v>
      </c>
      <c r="H147" s="69" t="str">
        <f>VLOOKUP(C147,CIDADES!$A$1:$B$645,2,FALSE)</f>
        <v>71</v>
      </c>
      <c r="I147" s="56" t="s">
        <v>53</v>
      </c>
      <c r="J147" s="56" t="s">
        <v>1189</v>
      </c>
      <c r="K147" s="56"/>
      <c r="L147" s="56"/>
      <c r="M147" s="70">
        <f>+C80</f>
        <v>0</v>
      </c>
      <c r="N147" s="70">
        <f>+C92+G92</f>
        <v>0</v>
      </c>
    </row>
    <row r="148" spans="1:15" ht="15.75" x14ac:dyDescent="0.2">
      <c r="A148" s="150"/>
      <c r="B148" s="156"/>
      <c r="C148" s="126" t="s">
        <v>1218</v>
      </c>
      <c r="D148" s="32">
        <f t="shared" si="4"/>
        <v>2</v>
      </c>
      <c r="E148" s="32">
        <f t="shared" si="5"/>
        <v>8</v>
      </c>
      <c r="F148" s="32">
        <f t="shared" si="6"/>
        <v>1</v>
      </c>
      <c r="G148" s="32">
        <f t="shared" si="7"/>
        <v>0</v>
      </c>
      <c r="H148" s="69" t="str">
        <f>VLOOKUP(C148,CIDADES!$A$1:$B$645,2,FALSE)</f>
        <v>117</v>
      </c>
      <c r="I148" s="56" t="s">
        <v>38</v>
      </c>
      <c r="J148" s="56"/>
      <c r="K148" s="56"/>
      <c r="L148" s="56"/>
      <c r="M148" s="70">
        <f>+D80</f>
        <v>0</v>
      </c>
      <c r="N148" s="70">
        <f>+D92</f>
        <v>0</v>
      </c>
    </row>
    <row r="149" spans="1:15" ht="15.75" x14ac:dyDescent="0.2">
      <c r="A149" s="150"/>
      <c r="B149" s="156"/>
      <c r="C149" s="126" t="s">
        <v>1219</v>
      </c>
      <c r="D149" s="32">
        <f t="shared" si="4"/>
        <v>2</v>
      </c>
      <c r="E149" s="32">
        <f t="shared" si="5"/>
        <v>8</v>
      </c>
      <c r="F149" s="32">
        <f t="shared" si="6"/>
        <v>1</v>
      </c>
      <c r="G149" s="32">
        <f t="shared" si="7"/>
        <v>0</v>
      </c>
      <c r="H149" s="69" t="str">
        <f>VLOOKUP(C149,CIDADES!$A$1:$B$645,2,FALSE)</f>
        <v>62</v>
      </c>
      <c r="I149" s="56" t="s">
        <v>53</v>
      </c>
      <c r="J149" s="56" t="s">
        <v>1189</v>
      </c>
      <c r="K149" s="56" t="s">
        <v>1189</v>
      </c>
      <c r="L149" s="56"/>
      <c r="M149" s="70">
        <f>+C80</f>
        <v>0</v>
      </c>
      <c r="N149" s="70">
        <f>+C92+G92+H92</f>
        <v>0</v>
      </c>
    </row>
    <row r="150" spans="1:15" ht="15.75" x14ac:dyDescent="0.2">
      <c r="A150" s="150"/>
      <c r="B150" s="156"/>
      <c r="C150" s="126" t="s">
        <v>1211</v>
      </c>
      <c r="D150" s="32">
        <f t="shared" si="4"/>
        <v>12</v>
      </c>
      <c r="E150" s="32">
        <f t="shared" si="5"/>
        <v>48</v>
      </c>
      <c r="F150" s="32">
        <f t="shared" si="6"/>
        <v>4</v>
      </c>
      <c r="G150" s="32">
        <f t="shared" si="7"/>
        <v>0</v>
      </c>
      <c r="H150" s="69" t="str">
        <f>VLOOKUP(C150,CIDADES!$A$1:$B$645,2,FALSE)</f>
        <v>95</v>
      </c>
      <c r="I150" s="56" t="s">
        <v>45</v>
      </c>
      <c r="J150" s="56"/>
      <c r="K150" s="56" t="s">
        <v>1189</v>
      </c>
      <c r="L150" s="56"/>
      <c r="M150" s="70">
        <f>+C83</f>
        <v>0</v>
      </c>
      <c r="N150" s="70">
        <f>+C95+H95</f>
        <v>0</v>
      </c>
    </row>
    <row r="151" spans="1:15" ht="15.75" x14ac:dyDescent="0.2">
      <c r="A151" s="150"/>
      <c r="B151" s="156"/>
      <c r="C151" s="126" t="s">
        <v>1211</v>
      </c>
      <c r="D151" s="32">
        <f t="shared" si="4"/>
        <v>4</v>
      </c>
      <c r="E151" s="32">
        <f t="shared" si="5"/>
        <v>16</v>
      </c>
      <c r="F151" s="32">
        <f t="shared" si="6"/>
        <v>1</v>
      </c>
      <c r="G151" s="32">
        <f t="shared" si="7"/>
        <v>0</v>
      </c>
      <c r="H151" s="69" t="str">
        <f>VLOOKUP(C151,CIDADES!$A$1:$B$645,2,FALSE)</f>
        <v>95</v>
      </c>
      <c r="I151" s="56" t="s">
        <v>47</v>
      </c>
      <c r="J151" s="56"/>
      <c r="K151" s="56" t="s">
        <v>1189</v>
      </c>
      <c r="L151" s="56"/>
      <c r="M151" s="70">
        <f>+C80</f>
        <v>0</v>
      </c>
      <c r="N151" s="70">
        <f>+C93+H93</f>
        <v>0</v>
      </c>
    </row>
    <row r="152" spans="1:15" ht="15.75" x14ac:dyDescent="0.2">
      <c r="A152" s="150"/>
      <c r="B152" s="157"/>
      <c r="C152" s="126" t="s">
        <v>1220</v>
      </c>
      <c r="D152" s="32">
        <f t="shared" si="4"/>
        <v>12</v>
      </c>
      <c r="E152" s="32">
        <f t="shared" si="5"/>
        <v>48</v>
      </c>
      <c r="F152" s="32">
        <f t="shared" si="6"/>
        <v>4</v>
      </c>
      <c r="G152" s="32">
        <f t="shared" si="7"/>
        <v>0</v>
      </c>
      <c r="H152" s="69" t="str">
        <f>VLOOKUP(C152,CIDADES!$A$1:$B$645,2,FALSE)</f>
        <v>106</v>
      </c>
      <c r="I152" s="56" t="s">
        <v>45</v>
      </c>
      <c r="J152" s="56"/>
      <c r="K152" s="56"/>
      <c r="L152" s="56"/>
      <c r="M152" s="70">
        <f>+C83</f>
        <v>0</v>
      </c>
      <c r="N152" s="70">
        <f>+C95</f>
        <v>0</v>
      </c>
    </row>
    <row r="153" spans="1:15" ht="13.5" customHeight="1" x14ac:dyDescent="0.2">
      <c r="A153" s="33"/>
      <c r="B153" s="34"/>
      <c r="C153" s="34"/>
      <c r="D153" s="72"/>
      <c r="E153" s="72"/>
      <c r="F153" s="72"/>
      <c r="G153" s="72"/>
      <c r="H153" s="73"/>
      <c r="I153" s="26"/>
      <c r="J153" s="35"/>
      <c r="K153" s="35"/>
      <c r="L153" s="35"/>
    </row>
    <row r="154" spans="1:15" ht="15.75" customHeight="1" x14ac:dyDescent="0.2">
      <c r="A154" s="162" t="s">
        <v>86</v>
      </c>
      <c r="B154" s="163"/>
      <c r="C154" s="163"/>
      <c r="D154" s="163"/>
      <c r="E154" s="163"/>
      <c r="F154" s="164"/>
      <c r="G154" s="140" t="s">
        <v>130</v>
      </c>
      <c r="H154" s="141"/>
      <c r="I154" s="141"/>
      <c r="J154" s="141"/>
      <c r="K154" s="141"/>
      <c r="L154" s="141"/>
      <c r="M154" s="142"/>
      <c r="N154" s="36">
        <f>SUM(M135:M152)</f>
        <v>0</v>
      </c>
    </row>
    <row r="155" spans="1:15" ht="15.75" customHeight="1" x14ac:dyDescent="0.2">
      <c r="A155" s="113"/>
      <c r="B155" s="113"/>
      <c r="C155" s="113"/>
      <c r="D155" s="113"/>
      <c r="E155" s="113"/>
      <c r="F155" s="114"/>
      <c r="G155" s="140" t="s">
        <v>131</v>
      </c>
      <c r="H155" s="141"/>
      <c r="I155" s="141"/>
      <c r="J155" s="141"/>
      <c r="K155" s="141"/>
      <c r="L155" s="141"/>
      <c r="M155" s="142"/>
      <c r="N155" s="36">
        <f>SUM(N135:N152)</f>
        <v>0</v>
      </c>
    </row>
    <row r="156" spans="1:15" x14ac:dyDescent="0.2">
      <c r="A156" s="37"/>
      <c r="B156" s="37"/>
      <c r="C156" s="37"/>
      <c r="D156" s="37"/>
      <c r="E156" s="37"/>
      <c r="F156" s="115"/>
      <c r="G156" s="140" t="s">
        <v>132</v>
      </c>
      <c r="H156" s="141"/>
      <c r="I156" s="141"/>
      <c r="J156" s="141"/>
      <c r="K156" s="141"/>
      <c r="L156" s="141"/>
      <c r="M156" s="142"/>
      <c r="N156" s="36">
        <f>N155*12</f>
        <v>0</v>
      </c>
      <c r="O156" s="14"/>
    </row>
    <row r="157" spans="1:15" ht="30.75" customHeight="1" x14ac:dyDescent="0.2">
      <c r="A157" s="37"/>
      <c r="B157" s="37"/>
      <c r="C157" s="37"/>
      <c r="D157" s="37"/>
      <c r="E157" s="37"/>
      <c r="F157" s="115"/>
      <c r="G157" s="143" t="s">
        <v>133</v>
      </c>
      <c r="H157" s="144"/>
      <c r="I157" s="144"/>
      <c r="J157" s="144"/>
      <c r="K157" s="144"/>
      <c r="L157" s="144"/>
      <c r="M157" s="145"/>
      <c r="N157" s="36">
        <f>N156+N154</f>
        <v>0</v>
      </c>
      <c r="O157" s="14"/>
    </row>
    <row r="158" spans="1:15" ht="15.75" x14ac:dyDescent="0.2">
      <c r="A158" s="33"/>
      <c r="B158" s="34"/>
      <c r="C158" s="34"/>
      <c r="D158" s="29"/>
      <c r="E158" s="29"/>
      <c r="F158" s="29"/>
      <c r="G158" s="29"/>
      <c r="H158" s="30"/>
      <c r="I158" s="35"/>
      <c r="J158" s="35"/>
      <c r="K158" s="35"/>
      <c r="L158" s="35"/>
      <c r="M158" s="35"/>
      <c r="N158" s="35"/>
      <c r="O158" s="14"/>
    </row>
    <row r="159" spans="1:15" ht="13.5" x14ac:dyDescent="0.2">
      <c r="A159" s="17" t="s">
        <v>30</v>
      </c>
      <c r="B159" s="18" t="s">
        <v>127</v>
      </c>
      <c r="C159" s="18" t="s">
        <v>31</v>
      </c>
      <c r="D159" s="18" t="s">
        <v>32</v>
      </c>
      <c r="E159" s="18" t="s">
        <v>33</v>
      </c>
      <c r="F159" s="18" t="s">
        <v>8</v>
      </c>
      <c r="G159" s="18" t="s">
        <v>9</v>
      </c>
      <c r="H159" s="19" t="s">
        <v>34</v>
      </c>
      <c r="I159" s="82" t="s">
        <v>35</v>
      </c>
      <c r="J159" s="20" t="s">
        <v>27</v>
      </c>
      <c r="K159" s="81" t="s">
        <v>28</v>
      </c>
      <c r="L159" s="81" t="s">
        <v>8</v>
      </c>
      <c r="M159" s="20" t="s">
        <v>36</v>
      </c>
      <c r="N159" s="20" t="s">
        <v>37</v>
      </c>
      <c r="O159" s="14"/>
    </row>
    <row r="160" spans="1:15" ht="15.75" x14ac:dyDescent="0.2">
      <c r="A160" s="168">
        <v>3</v>
      </c>
      <c r="B160" s="165" t="s">
        <v>39</v>
      </c>
      <c r="C160" s="130" t="s">
        <v>1221</v>
      </c>
      <c r="D160" s="32">
        <f>VLOOKUP(MID($I160,1,1),$C$49:$G$55,2,FALSE)</f>
        <v>4</v>
      </c>
      <c r="E160" s="32">
        <f>VLOOKUP(MID($I160,1,1),$C$49:$G$55,3,FALSE)</f>
        <v>16</v>
      </c>
      <c r="F160" s="32">
        <f>VLOOKUP(MID($I160,1,1),$C$49:$G$55,4,FALSE)</f>
        <v>1</v>
      </c>
      <c r="G160" s="32">
        <f>VLOOKUP(MID($I160,1,1),$C$49:$G$55,5,FALSE)</f>
        <v>0</v>
      </c>
      <c r="H160" s="69" t="str">
        <f>VLOOKUP(C160,CIDADES!$A$1:$B$645,2,FALSE)</f>
        <v>138</v>
      </c>
      <c r="I160" s="56" t="s">
        <v>43</v>
      </c>
      <c r="J160" s="56"/>
      <c r="K160" s="56"/>
      <c r="L160" s="56"/>
      <c r="M160" s="70">
        <f>D81</f>
        <v>0</v>
      </c>
      <c r="N160" s="70">
        <f>D93</f>
        <v>0</v>
      </c>
      <c r="O160" s="14"/>
    </row>
    <row r="161" spans="1:15" ht="15.75" x14ac:dyDescent="0.2">
      <c r="A161" s="169"/>
      <c r="B161" s="166"/>
      <c r="C161" s="130" t="s">
        <v>1222</v>
      </c>
      <c r="D161" s="32">
        <f t="shared" ref="D161:D195" si="8">VLOOKUP(MID($I161,1,1),$C$49:$G$55,2,FALSE)</f>
        <v>2</v>
      </c>
      <c r="E161" s="32">
        <f t="shared" ref="E161:E195" si="9">VLOOKUP(MID($I161,1,1),$C$49:$G$55,3,FALSE)</f>
        <v>8</v>
      </c>
      <c r="F161" s="32">
        <f t="shared" ref="F161:F195" si="10">VLOOKUP(MID($I161,1,1),$C$49:$G$55,4,FALSE)</f>
        <v>1</v>
      </c>
      <c r="G161" s="32">
        <f t="shared" ref="G161:G195" si="11">VLOOKUP(MID($I161,1,1),$C$49:$G$55,5,FALSE)</f>
        <v>0</v>
      </c>
      <c r="H161" s="69" t="str">
        <f>VLOOKUP(C161,CIDADES!$A$1:$B$645,2,FALSE)</f>
        <v>148</v>
      </c>
      <c r="I161" s="56" t="s">
        <v>38</v>
      </c>
      <c r="J161" s="56"/>
      <c r="K161" s="56"/>
      <c r="L161" s="56"/>
      <c r="M161" s="70">
        <f>D80</f>
        <v>0</v>
      </c>
      <c r="N161" s="70">
        <f>D92</f>
        <v>0</v>
      </c>
      <c r="O161" s="14"/>
    </row>
    <row r="162" spans="1:15" ht="15.75" x14ac:dyDescent="0.2">
      <c r="A162" s="169"/>
      <c r="B162" s="166"/>
      <c r="C162" s="130" t="s">
        <v>1223</v>
      </c>
      <c r="D162" s="32">
        <f t="shared" si="8"/>
        <v>12</v>
      </c>
      <c r="E162" s="32">
        <f t="shared" si="9"/>
        <v>48</v>
      </c>
      <c r="F162" s="32">
        <f t="shared" si="10"/>
        <v>4</v>
      </c>
      <c r="G162" s="32">
        <f t="shared" si="11"/>
        <v>0</v>
      </c>
      <c r="H162" s="69" t="str">
        <f>VLOOKUP(C162,CIDADES!$A$1:$B$645,2,FALSE)</f>
        <v>67</v>
      </c>
      <c r="I162" s="56" t="s">
        <v>45</v>
      </c>
      <c r="J162" s="56" t="s">
        <v>1189</v>
      </c>
      <c r="K162" s="56" t="s">
        <v>1189</v>
      </c>
      <c r="L162" s="56"/>
      <c r="M162" s="70">
        <f>C83</f>
        <v>0</v>
      </c>
      <c r="N162" s="70">
        <f>C95+G95+H95</f>
        <v>0</v>
      </c>
      <c r="O162" s="14"/>
    </row>
    <row r="163" spans="1:15" ht="15.75" x14ac:dyDescent="0.2">
      <c r="A163" s="169"/>
      <c r="B163" s="166"/>
      <c r="C163" s="130" t="s">
        <v>1224</v>
      </c>
      <c r="D163" s="32">
        <f t="shared" si="8"/>
        <v>4</v>
      </c>
      <c r="E163" s="32">
        <f t="shared" si="9"/>
        <v>16</v>
      </c>
      <c r="F163" s="32">
        <f t="shared" si="10"/>
        <v>1</v>
      </c>
      <c r="G163" s="32">
        <f t="shared" si="11"/>
        <v>0</v>
      </c>
      <c r="H163" s="69" t="str">
        <f>VLOOKUP(C163,CIDADES!$A$1:$B$645,2,FALSE)</f>
        <v>88</v>
      </c>
      <c r="I163" s="56" t="s">
        <v>47</v>
      </c>
      <c r="J163" s="56" t="s">
        <v>1189</v>
      </c>
      <c r="K163" s="56" t="s">
        <v>1189</v>
      </c>
      <c r="L163" s="56"/>
      <c r="M163" s="70">
        <f>C81</f>
        <v>0</v>
      </c>
      <c r="N163" s="70">
        <f>+C93+G93+H93</f>
        <v>0</v>
      </c>
      <c r="O163" s="14"/>
    </row>
    <row r="164" spans="1:15" ht="15.75" x14ac:dyDescent="0.2">
      <c r="A164" s="169"/>
      <c r="B164" s="166"/>
      <c r="C164" s="130" t="s">
        <v>1225</v>
      </c>
      <c r="D164" s="32">
        <f t="shared" si="8"/>
        <v>4</v>
      </c>
      <c r="E164" s="32">
        <f t="shared" si="9"/>
        <v>16</v>
      </c>
      <c r="F164" s="32">
        <f t="shared" si="10"/>
        <v>1</v>
      </c>
      <c r="G164" s="32">
        <f t="shared" si="11"/>
        <v>0</v>
      </c>
      <c r="H164" s="69" t="str">
        <f>VLOOKUP(C164,CIDADES!$A$1:$B$645,2,FALSE)</f>
        <v>38</v>
      </c>
      <c r="I164" s="56" t="s">
        <v>47</v>
      </c>
      <c r="J164" s="56"/>
      <c r="K164" s="56"/>
      <c r="L164" s="56"/>
      <c r="M164" s="70">
        <f>C81</f>
        <v>0</v>
      </c>
      <c r="N164" s="70">
        <f>+C93</f>
        <v>0</v>
      </c>
      <c r="O164" s="14"/>
    </row>
    <row r="165" spans="1:15" ht="15.75" x14ac:dyDescent="0.2">
      <c r="A165" s="169"/>
      <c r="B165" s="166"/>
      <c r="C165" s="129" t="s">
        <v>1569</v>
      </c>
      <c r="D165" s="32">
        <f t="shared" si="8"/>
        <v>2</v>
      </c>
      <c r="E165" s="32">
        <f t="shared" si="9"/>
        <v>8</v>
      </c>
      <c r="F165" s="32">
        <f t="shared" si="10"/>
        <v>1</v>
      </c>
      <c r="G165" s="32">
        <f t="shared" si="11"/>
        <v>0</v>
      </c>
      <c r="H165" s="69" t="str">
        <f>VLOOKUP(C165,CIDADES!$A$1:$B$645,2,FALSE)</f>
        <v>96</v>
      </c>
      <c r="I165" s="56" t="s">
        <v>53</v>
      </c>
      <c r="J165" s="56"/>
      <c r="K165" s="56"/>
      <c r="L165" s="56"/>
      <c r="M165" s="70">
        <f>C80</f>
        <v>0</v>
      </c>
      <c r="N165" s="70">
        <f>C92</f>
        <v>0</v>
      </c>
      <c r="O165" s="14"/>
    </row>
    <row r="166" spans="1:15" ht="31.5" x14ac:dyDescent="0.2">
      <c r="A166" s="169"/>
      <c r="B166" s="166"/>
      <c r="C166" s="129" t="s">
        <v>1226</v>
      </c>
      <c r="D166" s="32">
        <f t="shared" si="8"/>
        <v>2</v>
      </c>
      <c r="E166" s="32">
        <f t="shared" si="9"/>
        <v>8</v>
      </c>
      <c r="F166" s="32">
        <f t="shared" si="10"/>
        <v>1</v>
      </c>
      <c r="G166" s="32">
        <f t="shared" si="11"/>
        <v>0</v>
      </c>
      <c r="H166" s="69" t="str">
        <f>VLOOKUP(C166,CIDADES!$A$1:$B$645,2,FALSE)</f>
        <v>53</v>
      </c>
      <c r="I166" s="56" t="s">
        <v>53</v>
      </c>
      <c r="J166" s="56" t="s">
        <v>1189</v>
      </c>
      <c r="K166" s="56" t="s">
        <v>1189</v>
      </c>
      <c r="L166" s="56"/>
      <c r="M166" s="70">
        <f>C80</f>
        <v>0</v>
      </c>
      <c r="N166" s="70">
        <f>+C92+G92+H92</f>
        <v>0</v>
      </c>
      <c r="O166" s="14"/>
    </row>
    <row r="167" spans="1:15" ht="15.75" x14ac:dyDescent="0.2">
      <c r="A167" s="169"/>
      <c r="B167" s="166"/>
      <c r="C167" s="129" t="s">
        <v>1227</v>
      </c>
      <c r="D167" s="32">
        <f t="shared" si="8"/>
        <v>2</v>
      </c>
      <c r="E167" s="32">
        <f t="shared" si="9"/>
        <v>8</v>
      </c>
      <c r="F167" s="32">
        <f t="shared" si="10"/>
        <v>1</v>
      </c>
      <c r="G167" s="32">
        <f t="shared" si="11"/>
        <v>0</v>
      </c>
      <c r="H167" s="69" t="str">
        <f>VLOOKUP(C167,CIDADES!$A$1:$B$645,2,FALSE)</f>
        <v>166</v>
      </c>
      <c r="I167" s="56" t="s">
        <v>53</v>
      </c>
      <c r="J167" s="56" t="s">
        <v>1189</v>
      </c>
      <c r="K167" s="56" t="s">
        <v>1189</v>
      </c>
      <c r="L167" s="56"/>
      <c r="M167" s="70">
        <f>C80</f>
        <v>0</v>
      </c>
      <c r="N167" s="70">
        <f>+C92+G92+H92</f>
        <v>0</v>
      </c>
      <c r="O167" s="14"/>
    </row>
    <row r="168" spans="1:15" ht="15.75" x14ac:dyDescent="0.2">
      <c r="A168" s="169"/>
      <c r="B168" s="166"/>
      <c r="C168" s="129" t="s">
        <v>1228</v>
      </c>
      <c r="D168" s="32">
        <f t="shared" si="8"/>
        <v>4</v>
      </c>
      <c r="E168" s="32">
        <f t="shared" si="9"/>
        <v>16</v>
      </c>
      <c r="F168" s="32">
        <f t="shared" si="10"/>
        <v>1</v>
      </c>
      <c r="G168" s="32">
        <f t="shared" si="11"/>
        <v>0</v>
      </c>
      <c r="H168" s="69" t="str">
        <f>VLOOKUP(C168,CIDADES!$A$1:$B$645,2,FALSE)</f>
        <v>125</v>
      </c>
      <c r="I168" s="56" t="s">
        <v>43</v>
      </c>
      <c r="J168" s="56"/>
      <c r="K168" s="56"/>
      <c r="L168" s="56"/>
      <c r="M168" s="70">
        <f>D81</f>
        <v>0</v>
      </c>
      <c r="N168" s="70">
        <f>+D93</f>
        <v>0</v>
      </c>
      <c r="O168" s="14"/>
    </row>
    <row r="169" spans="1:15" ht="15.75" x14ac:dyDescent="0.2">
      <c r="A169" s="169"/>
      <c r="B169" s="166"/>
      <c r="C169" s="129" t="s">
        <v>1229</v>
      </c>
      <c r="D169" s="32">
        <f t="shared" si="8"/>
        <v>4</v>
      </c>
      <c r="E169" s="32">
        <f t="shared" si="9"/>
        <v>16</v>
      </c>
      <c r="F169" s="32">
        <f t="shared" si="10"/>
        <v>1</v>
      </c>
      <c r="G169" s="32">
        <f t="shared" si="11"/>
        <v>0</v>
      </c>
      <c r="H169" s="69" t="str">
        <f>VLOOKUP(C169,CIDADES!$A$1:$B$645,2,FALSE)</f>
        <v>153</v>
      </c>
      <c r="I169" s="56" t="s">
        <v>43</v>
      </c>
      <c r="J169" s="56"/>
      <c r="K169" s="56"/>
      <c r="L169" s="56"/>
      <c r="M169" s="70">
        <f>D81</f>
        <v>0</v>
      </c>
      <c r="N169" s="70">
        <f>+D93</f>
        <v>0</v>
      </c>
      <c r="O169" s="14"/>
    </row>
    <row r="170" spans="1:15" ht="15.75" x14ac:dyDescent="0.2">
      <c r="A170" s="169"/>
      <c r="B170" s="166"/>
      <c r="C170" s="129" t="s">
        <v>1231</v>
      </c>
      <c r="D170" s="32">
        <f t="shared" si="8"/>
        <v>2</v>
      </c>
      <c r="E170" s="32">
        <f t="shared" si="9"/>
        <v>8</v>
      </c>
      <c r="F170" s="32">
        <f t="shared" si="10"/>
        <v>1</v>
      </c>
      <c r="G170" s="32">
        <f t="shared" si="11"/>
        <v>0</v>
      </c>
      <c r="H170" s="69" t="str">
        <f>VLOOKUP(C170,CIDADES!$A$1:$B$645,2,FALSE)</f>
        <v>90</v>
      </c>
      <c r="I170" s="56" t="s">
        <v>53</v>
      </c>
      <c r="J170" s="56"/>
      <c r="K170" s="56"/>
      <c r="L170" s="56"/>
      <c r="M170" s="70">
        <f>C80</f>
        <v>0</v>
      </c>
      <c r="N170" s="70">
        <f>+C92</f>
        <v>0</v>
      </c>
      <c r="O170" s="14"/>
    </row>
    <row r="171" spans="1:15" ht="15.75" x14ac:dyDescent="0.2">
      <c r="A171" s="169"/>
      <c r="B171" s="166"/>
      <c r="C171" s="129" t="s">
        <v>1232</v>
      </c>
      <c r="D171" s="32">
        <f t="shared" si="8"/>
        <v>2</v>
      </c>
      <c r="E171" s="32">
        <f t="shared" si="9"/>
        <v>8</v>
      </c>
      <c r="F171" s="32">
        <f t="shared" si="10"/>
        <v>1</v>
      </c>
      <c r="G171" s="32">
        <f t="shared" si="11"/>
        <v>0</v>
      </c>
      <c r="H171" s="69" t="str">
        <f>VLOOKUP(C171,CIDADES!$A$1:$B$645,2,FALSE)</f>
        <v>124</v>
      </c>
      <c r="I171" s="56" t="s">
        <v>38</v>
      </c>
      <c r="J171" s="56"/>
      <c r="K171" s="56"/>
      <c r="L171" s="56"/>
      <c r="M171" s="70">
        <f>D80</f>
        <v>0</v>
      </c>
      <c r="N171" s="70">
        <f>+D92</f>
        <v>0</v>
      </c>
      <c r="O171" s="14"/>
    </row>
    <row r="172" spans="1:15" ht="15.75" x14ac:dyDescent="0.2">
      <c r="A172" s="169"/>
      <c r="B172" s="166"/>
      <c r="C172" s="129" t="s">
        <v>1233</v>
      </c>
      <c r="D172" s="32">
        <f t="shared" si="8"/>
        <v>2</v>
      </c>
      <c r="E172" s="32">
        <f t="shared" si="9"/>
        <v>8</v>
      </c>
      <c r="F172" s="32">
        <f t="shared" si="10"/>
        <v>1</v>
      </c>
      <c r="G172" s="32">
        <f t="shared" si="11"/>
        <v>0</v>
      </c>
      <c r="H172" s="69" t="str">
        <f>VLOOKUP(C172,CIDADES!$A$1:$B$645,2,FALSE)</f>
        <v>119</v>
      </c>
      <c r="I172" s="56" t="s">
        <v>38</v>
      </c>
      <c r="J172" s="56"/>
      <c r="K172" s="56"/>
      <c r="L172" s="56"/>
      <c r="M172" s="70">
        <f>D80</f>
        <v>0</v>
      </c>
      <c r="N172" s="70">
        <f>+D92</f>
        <v>0</v>
      </c>
      <c r="O172" s="14"/>
    </row>
    <row r="173" spans="1:15" ht="15.75" x14ac:dyDescent="0.2">
      <c r="A173" s="169"/>
      <c r="B173" s="166"/>
      <c r="C173" s="129" t="s">
        <v>1234</v>
      </c>
      <c r="D173" s="32">
        <f t="shared" si="8"/>
        <v>2</v>
      </c>
      <c r="E173" s="32">
        <f t="shared" si="9"/>
        <v>8</v>
      </c>
      <c r="F173" s="32">
        <f t="shared" si="10"/>
        <v>1</v>
      </c>
      <c r="G173" s="32">
        <f t="shared" si="11"/>
        <v>0</v>
      </c>
      <c r="H173" s="69" t="str">
        <f>VLOOKUP(C173,CIDADES!$A$1:$B$645,2,FALSE)</f>
        <v>137</v>
      </c>
      <c r="I173" s="56" t="s">
        <v>38</v>
      </c>
      <c r="J173" s="56"/>
      <c r="K173" s="56"/>
      <c r="L173" s="56"/>
      <c r="M173" s="70">
        <f>D80</f>
        <v>0</v>
      </c>
      <c r="N173" s="70">
        <f>+D92</f>
        <v>0</v>
      </c>
      <c r="O173" s="14"/>
    </row>
    <row r="174" spans="1:15" ht="15.75" x14ac:dyDescent="0.2">
      <c r="A174" s="169"/>
      <c r="B174" s="166"/>
      <c r="C174" s="129" t="s">
        <v>1235</v>
      </c>
      <c r="D174" s="32">
        <f t="shared" si="8"/>
        <v>2</v>
      </c>
      <c r="E174" s="32">
        <f t="shared" si="9"/>
        <v>8</v>
      </c>
      <c r="F174" s="32">
        <f t="shared" si="10"/>
        <v>1</v>
      </c>
      <c r="G174" s="32">
        <f t="shared" si="11"/>
        <v>0</v>
      </c>
      <c r="H174" s="69" t="str">
        <f>VLOOKUP(C174,CIDADES!$A$1:$B$645,2,FALSE)</f>
        <v>90</v>
      </c>
      <c r="I174" s="56" t="s">
        <v>38</v>
      </c>
      <c r="J174" s="56" t="s">
        <v>1189</v>
      </c>
      <c r="K174" s="56"/>
      <c r="L174" s="56"/>
      <c r="M174" s="70">
        <f>D80</f>
        <v>0</v>
      </c>
      <c r="N174" s="70">
        <f>+D92+G92</f>
        <v>0</v>
      </c>
      <c r="O174" s="14"/>
    </row>
    <row r="175" spans="1:15" ht="31.5" x14ac:dyDescent="0.2">
      <c r="A175" s="169"/>
      <c r="B175" s="166"/>
      <c r="C175" s="129" t="s">
        <v>1236</v>
      </c>
      <c r="D175" s="32">
        <f t="shared" si="8"/>
        <v>4</v>
      </c>
      <c r="E175" s="32">
        <f t="shared" si="9"/>
        <v>16</v>
      </c>
      <c r="F175" s="32">
        <f t="shared" si="10"/>
        <v>1</v>
      </c>
      <c r="G175" s="32">
        <f t="shared" si="11"/>
        <v>0</v>
      </c>
      <c r="H175" s="69" t="str">
        <f>VLOOKUP(C175,CIDADES!$A$1:$B$645,2,FALSE)</f>
        <v>218</v>
      </c>
      <c r="I175" s="56" t="s">
        <v>43</v>
      </c>
      <c r="J175" s="56"/>
      <c r="K175" s="56"/>
      <c r="L175" s="56"/>
      <c r="M175" s="70">
        <f>D81</f>
        <v>0</v>
      </c>
      <c r="N175" s="70">
        <f>+D93</f>
        <v>0</v>
      </c>
      <c r="O175" s="14"/>
    </row>
    <row r="176" spans="1:15" ht="15.75" x14ac:dyDescent="0.2">
      <c r="A176" s="169"/>
      <c r="B176" s="166"/>
      <c r="C176" s="129" t="s">
        <v>1237</v>
      </c>
      <c r="D176" s="32">
        <f t="shared" si="8"/>
        <v>4</v>
      </c>
      <c r="E176" s="32">
        <f t="shared" si="9"/>
        <v>16</v>
      </c>
      <c r="F176" s="32">
        <f t="shared" si="10"/>
        <v>1</v>
      </c>
      <c r="G176" s="32">
        <f t="shared" si="11"/>
        <v>0</v>
      </c>
      <c r="H176" s="69" t="str">
        <f>VLOOKUP(C176,CIDADES!$A$1:$B$645,2,FALSE)</f>
        <v>121</v>
      </c>
      <c r="I176" s="56" t="s">
        <v>43</v>
      </c>
      <c r="J176" s="56"/>
      <c r="K176" s="56"/>
      <c r="L176" s="56"/>
      <c r="M176" s="70">
        <f>D81</f>
        <v>0</v>
      </c>
      <c r="N176" s="70">
        <f>+D93</f>
        <v>0</v>
      </c>
      <c r="O176" s="14"/>
    </row>
    <row r="177" spans="1:15" ht="15.75" x14ac:dyDescent="0.2">
      <c r="A177" s="169"/>
      <c r="B177" s="166"/>
      <c r="C177" s="129" t="s">
        <v>1238</v>
      </c>
      <c r="D177" s="32">
        <f t="shared" si="8"/>
        <v>4</v>
      </c>
      <c r="E177" s="32">
        <f t="shared" si="9"/>
        <v>16</v>
      </c>
      <c r="F177" s="32">
        <f t="shared" si="10"/>
        <v>1</v>
      </c>
      <c r="G177" s="32">
        <f t="shared" si="11"/>
        <v>0</v>
      </c>
      <c r="H177" s="69" t="str">
        <f>VLOOKUP(C177,CIDADES!$A$1:$B$645,2,FALSE)</f>
        <v>89</v>
      </c>
      <c r="I177" s="56" t="s">
        <v>47</v>
      </c>
      <c r="J177" s="56"/>
      <c r="K177" s="56"/>
      <c r="L177" s="56"/>
      <c r="M177" s="70">
        <f>C81</f>
        <v>0</v>
      </c>
      <c r="N177" s="70">
        <f>+C93</f>
        <v>0</v>
      </c>
      <c r="O177" s="14"/>
    </row>
    <row r="178" spans="1:15" ht="31.5" x14ac:dyDescent="0.2">
      <c r="A178" s="169"/>
      <c r="B178" s="166"/>
      <c r="C178" s="129" t="s">
        <v>1239</v>
      </c>
      <c r="D178" s="32">
        <f t="shared" si="8"/>
        <v>2</v>
      </c>
      <c r="E178" s="32">
        <f t="shared" si="9"/>
        <v>8</v>
      </c>
      <c r="F178" s="32">
        <f t="shared" si="10"/>
        <v>1</v>
      </c>
      <c r="G178" s="32">
        <f t="shared" si="11"/>
        <v>0</v>
      </c>
      <c r="H178" s="69" t="str">
        <f>VLOOKUP(C178,CIDADES!$A$1:$B$645,2,FALSE)</f>
        <v>235</v>
      </c>
      <c r="I178" s="56" t="s">
        <v>38</v>
      </c>
      <c r="J178" s="56"/>
      <c r="K178" s="56"/>
      <c r="L178" s="56"/>
      <c r="M178" s="70">
        <f>D80</f>
        <v>0</v>
      </c>
      <c r="N178" s="70">
        <f>+D92</f>
        <v>0</v>
      </c>
      <c r="O178" s="14"/>
    </row>
    <row r="179" spans="1:15" ht="15.75" x14ac:dyDescent="0.2">
      <c r="A179" s="169"/>
      <c r="B179" s="167"/>
      <c r="C179" s="129" t="s">
        <v>1240</v>
      </c>
      <c r="D179" s="32">
        <f t="shared" si="8"/>
        <v>4</v>
      </c>
      <c r="E179" s="32">
        <f t="shared" si="9"/>
        <v>16</v>
      </c>
      <c r="F179" s="32">
        <f t="shared" si="10"/>
        <v>1</v>
      </c>
      <c r="G179" s="32">
        <f t="shared" si="11"/>
        <v>0</v>
      </c>
      <c r="H179" s="69" t="str">
        <f>VLOOKUP(C179,CIDADES!$A$1:$B$645,2,FALSE)</f>
        <v>83</v>
      </c>
      <c r="I179" s="56" t="s">
        <v>47</v>
      </c>
      <c r="J179" s="56" t="s">
        <v>1189</v>
      </c>
      <c r="K179" s="56"/>
      <c r="L179" s="56"/>
      <c r="M179" s="70">
        <f>C81</f>
        <v>0</v>
      </c>
      <c r="N179" s="70">
        <f>+C93+G93</f>
        <v>0</v>
      </c>
      <c r="O179" s="14"/>
    </row>
    <row r="180" spans="1:15" ht="31.5" x14ac:dyDescent="0.2">
      <c r="A180" s="169"/>
      <c r="B180" s="156" t="s">
        <v>173</v>
      </c>
      <c r="C180" s="128" t="s">
        <v>1591</v>
      </c>
      <c r="D180" s="32">
        <f t="shared" si="8"/>
        <v>12</v>
      </c>
      <c r="E180" s="32">
        <f t="shared" si="9"/>
        <v>48</v>
      </c>
      <c r="F180" s="32">
        <f t="shared" si="10"/>
        <v>4</v>
      </c>
      <c r="G180" s="32">
        <f t="shared" si="11"/>
        <v>0</v>
      </c>
      <c r="H180" s="69" t="str">
        <f>VLOOKUP(C180,CIDADES!$A$1:$B$645,2,FALSE)</f>
        <v>299</v>
      </c>
      <c r="I180" s="56" t="s">
        <v>1216</v>
      </c>
      <c r="J180" s="56"/>
      <c r="K180" s="56"/>
      <c r="L180" s="56"/>
      <c r="M180" s="70">
        <f>D83</f>
        <v>0</v>
      </c>
      <c r="N180" s="70">
        <f>D95</f>
        <v>0</v>
      </c>
      <c r="O180" s="14"/>
    </row>
    <row r="181" spans="1:15" ht="15.75" customHeight="1" x14ac:dyDescent="0.2">
      <c r="A181" s="169"/>
      <c r="B181" s="156"/>
      <c r="C181" s="128" t="s">
        <v>1241</v>
      </c>
      <c r="D181" s="32">
        <f t="shared" si="8"/>
        <v>4</v>
      </c>
      <c r="E181" s="32">
        <f t="shared" si="9"/>
        <v>16</v>
      </c>
      <c r="F181" s="32">
        <f t="shared" si="10"/>
        <v>1</v>
      </c>
      <c r="G181" s="32">
        <f t="shared" si="11"/>
        <v>0</v>
      </c>
      <c r="H181" s="69" t="str">
        <f>VLOOKUP(C181,CIDADES!$A$1:$B$645,2,FALSE)</f>
        <v>353</v>
      </c>
      <c r="I181" s="56" t="s">
        <v>141</v>
      </c>
      <c r="J181" s="56"/>
      <c r="K181" s="56"/>
      <c r="L181" s="56"/>
      <c r="M181" s="70">
        <f>E81</f>
        <v>0</v>
      </c>
      <c r="N181" s="70">
        <f>+E93</f>
        <v>0</v>
      </c>
      <c r="O181" s="14"/>
    </row>
    <row r="182" spans="1:15" ht="15.75" x14ac:dyDescent="0.2">
      <c r="A182" s="169"/>
      <c r="B182" s="156"/>
      <c r="C182" s="128" t="s">
        <v>1242</v>
      </c>
      <c r="D182" s="32">
        <f t="shared" si="8"/>
        <v>2</v>
      </c>
      <c r="E182" s="32">
        <f t="shared" si="9"/>
        <v>8</v>
      </c>
      <c r="F182" s="32">
        <f t="shared" si="10"/>
        <v>1</v>
      </c>
      <c r="G182" s="32">
        <f t="shared" si="11"/>
        <v>0</v>
      </c>
      <c r="H182" s="69" t="str">
        <f>VLOOKUP(C182,CIDADES!$A$1:$B$645,2,FALSE)</f>
        <v>262</v>
      </c>
      <c r="I182" s="56" t="s">
        <v>38</v>
      </c>
      <c r="J182" s="56"/>
      <c r="K182" s="56"/>
      <c r="L182" s="56"/>
      <c r="M182" s="70">
        <f>D80</f>
        <v>0</v>
      </c>
      <c r="N182" s="70">
        <f>+D92</f>
        <v>0</v>
      </c>
      <c r="O182" s="14"/>
    </row>
    <row r="183" spans="1:15" ht="15.75" x14ac:dyDescent="0.2">
      <c r="A183" s="169"/>
      <c r="B183" s="156"/>
      <c r="C183" s="128" t="s">
        <v>1243</v>
      </c>
      <c r="D183" s="32">
        <f t="shared" si="8"/>
        <v>4</v>
      </c>
      <c r="E183" s="32">
        <f t="shared" si="9"/>
        <v>16</v>
      </c>
      <c r="F183" s="32">
        <f t="shared" si="10"/>
        <v>1</v>
      </c>
      <c r="G183" s="32">
        <f t="shared" si="11"/>
        <v>0</v>
      </c>
      <c r="H183" s="69" t="str">
        <f>VLOOKUP(C183,CIDADES!$A$1:$B$645,2,FALSE)</f>
        <v>358</v>
      </c>
      <c r="I183" s="56" t="s">
        <v>141</v>
      </c>
      <c r="J183" s="56" t="s">
        <v>1189</v>
      </c>
      <c r="K183" s="56" t="s">
        <v>1189</v>
      </c>
      <c r="L183" s="56"/>
      <c r="M183" s="70">
        <f>E81</f>
        <v>0</v>
      </c>
      <c r="N183" s="70">
        <f>+E93+G93+H93</f>
        <v>0</v>
      </c>
      <c r="O183" s="14"/>
    </row>
    <row r="184" spans="1:15" ht="15.75" x14ac:dyDescent="0.2">
      <c r="A184" s="169"/>
      <c r="B184" s="156"/>
      <c r="C184" s="128" t="s">
        <v>1244</v>
      </c>
      <c r="D184" s="32">
        <f t="shared" si="8"/>
        <v>8</v>
      </c>
      <c r="E184" s="32">
        <f t="shared" si="9"/>
        <v>24</v>
      </c>
      <c r="F184" s="32">
        <f t="shared" si="10"/>
        <v>2</v>
      </c>
      <c r="G184" s="32">
        <f t="shared" si="11"/>
        <v>0</v>
      </c>
      <c r="H184" s="69" t="str">
        <f>VLOOKUP(C184,CIDADES!$A$1:$B$645,2,FALSE)</f>
        <v>326</v>
      </c>
      <c r="I184" s="56" t="s">
        <v>144</v>
      </c>
      <c r="J184" s="56" t="s">
        <v>1189</v>
      </c>
      <c r="K184" s="56" t="s">
        <v>1189</v>
      </c>
      <c r="L184" s="56"/>
      <c r="M184" s="70">
        <f>E82</f>
        <v>0</v>
      </c>
      <c r="N184" s="70">
        <f>+E94+G94+H94</f>
        <v>0</v>
      </c>
      <c r="O184" s="14"/>
    </row>
    <row r="185" spans="1:15" ht="15.75" x14ac:dyDescent="0.2">
      <c r="A185" s="169"/>
      <c r="B185" s="156"/>
      <c r="C185" s="128" t="s">
        <v>1245</v>
      </c>
      <c r="D185" s="32">
        <f t="shared" si="8"/>
        <v>4</v>
      </c>
      <c r="E185" s="32">
        <f t="shared" si="9"/>
        <v>16</v>
      </c>
      <c r="F185" s="32">
        <f t="shared" si="10"/>
        <v>1</v>
      </c>
      <c r="G185" s="32">
        <f t="shared" si="11"/>
        <v>0</v>
      </c>
      <c r="H185" s="69" t="str">
        <f>VLOOKUP(C185,CIDADES!$A$1:$B$645,2,FALSE)</f>
        <v>255</v>
      </c>
      <c r="I185" s="56" t="s">
        <v>43</v>
      </c>
      <c r="J185" s="56"/>
      <c r="K185" s="56"/>
      <c r="L185" s="56"/>
      <c r="M185" s="70">
        <f>D81</f>
        <v>0</v>
      </c>
      <c r="N185" s="70">
        <f>+D93</f>
        <v>0</v>
      </c>
      <c r="O185" s="14"/>
    </row>
    <row r="186" spans="1:15" ht="15.75" x14ac:dyDescent="0.2">
      <c r="A186" s="169"/>
      <c r="B186" s="156"/>
      <c r="C186" s="128" t="s">
        <v>1245</v>
      </c>
      <c r="D186" s="32">
        <f t="shared" si="8"/>
        <v>12</v>
      </c>
      <c r="E186" s="32">
        <f t="shared" si="9"/>
        <v>48</v>
      </c>
      <c r="F186" s="32">
        <f t="shared" si="10"/>
        <v>4</v>
      </c>
      <c r="G186" s="32">
        <f t="shared" si="11"/>
        <v>0</v>
      </c>
      <c r="H186" s="69" t="str">
        <f>VLOOKUP(C186,CIDADES!$A$1:$B$645,2,FALSE)</f>
        <v>255</v>
      </c>
      <c r="I186" s="56" t="s">
        <v>1216</v>
      </c>
      <c r="J186" s="56" t="s">
        <v>1189</v>
      </c>
      <c r="K186" s="56"/>
      <c r="L186" s="56"/>
      <c r="M186" s="70">
        <f>D83</f>
        <v>0</v>
      </c>
      <c r="N186" s="70">
        <f>D95+G95</f>
        <v>0</v>
      </c>
      <c r="O186" s="14"/>
    </row>
    <row r="187" spans="1:15" ht="15.75" x14ac:dyDescent="0.2">
      <c r="A187" s="169"/>
      <c r="B187" s="216"/>
      <c r="C187" s="128" t="s">
        <v>1246</v>
      </c>
      <c r="D187" s="32">
        <f t="shared" si="8"/>
        <v>8</v>
      </c>
      <c r="E187" s="32">
        <f t="shared" si="9"/>
        <v>24</v>
      </c>
      <c r="F187" s="32">
        <f t="shared" si="10"/>
        <v>2</v>
      </c>
      <c r="G187" s="32">
        <f t="shared" si="11"/>
        <v>0</v>
      </c>
      <c r="H187" s="69" t="str">
        <f>VLOOKUP(C187,CIDADES!$A$1:$B$645,2,FALSE)</f>
        <v>416</v>
      </c>
      <c r="I187" s="56" t="s">
        <v>144</v>
      </c>
      <c r="J187" s="56"/>
      <c r="K187" s="56"/>
      <c r="L187" s="56"/>
      <c r="M187" s="70">
        <f>E82</f>
        <v>0</v>
      </c>
      <c r="N187" s="70">
        <f>+E94</f>
        <v>0</v>
      </c>
      <c r="O187" s="14"/>
    </row>
    <row r="188" spans="1:15" ht="15.75" x14ac:dyDescent="0.2">
      <c r="A188" s="169"/>
      <c r="B188" s="165" t="s">
        <v>886</v>
      </c>
      <c r="C188" s="129" t="s">
        <v>1247</v>
      </c>
      <c r="D188" s="32">
        <f t="shared" si="8"/>
        <v>4</v>
      </c>
      <c r="E188" s="32">
        <f t="shared" si="9"/>
        <v>16</v>
      </c>
      <c r="F188" s="32">
        <f t="shared" si="10"/>
        <v>1</v>
      </c>
      <c r="G188" s="32">
        <f t="shared" si="11"/>
        <v>0</v>
      </c>
      <c r="H188" s="69" t="str">
        <f>VLOOKUP(C188,CIDADES!$A$1:$B$645,2,FALSE)</f>
        <v>189</v>
      </c>
      <c r="I188" s="56" t="s">
        <v>43</v>
      </c>
      <c r="J188" s="56"/>
      <c r="K188" s="56"/>
      <c r="L188" s="56"/>
      <c r="M188" s="70">
        <f>D81</f>
        <v>0</v>
      </c>
      <c r="N188" s="70">
        <f>+D93</f>
        <v>0</v>
      </c>
      <c r="O188" s="14"/>
    </row>
    <row r="189" spans="1:15" ht="15.75" x14ac:dyDescent="0.2">
      <c r="A189" s="169"/>
      <c r="B189" s="166"/>
      <c r="C189" s="129" t="s">
        <v>1592</v>
      </c>
      <c r="D189" s="32">
        <f t="shared" si="8"/>
        <v>4</v>
      </c>
      <c r="E189" s="32">
        <f t="shared" si="9"/>
        <v>16</v>
      </c>
      <c r="F189" s="32">
        <f t="shared" si="10"/>
        <v>1</v>
      </c>
      <c r="G189" s="32">
        <f t="shared" si="11"/>
        <v>0</v>
      </c>
      <c r="H189" s="69" t="str">
        <f>VLOOKUP(C189,CIDADES!$A$1:$B$645,2,FALSE)</f>
        <v>176</v>
      </c>
      <c r="I189" s="56" t="s">
        <v>43</v>
      </c>
      <c r="J189" s="56"/>
      <c r="K189" s="56"/>
      <c r="L189" s="56"/>
      <c r="M189" s="70">
        <f>D81</f>
        <v>0</v>
      </c>
      <c r="N189" s="70">
        <f>D93</f>
        <v>0</v>
      </c>
      <c r="O189" s="14"/>
    </row>
    <row r="190" spans="1:15" ht="15.75" x14ac:dyDescent="0.2">
      <c r="A190" s="169"/>
      <c r="B190" s="166"/>
      <c r="C190" s="129" t="s">
        <v>1248</v>
      </c>
      <c r="D190" s="32">
        <f t="shared" si="8"/>
        <v>2</v>
      </c>
      <c r="E190" s="32">
        <f t="shared" si="9"/>
        <v>8</v>
      </c>
      <c r="F190" s="32">
        <f t="shared" si="10"/>
        <v>1</v>
      </c>
      <c r="G190" s="32">
        <f t="shared" si="11"/>
        <v>0</v>
      </c>
      <c r="H190" s="69" t="str">
        <f>VLOOKUP(C190,CIDADES!$A$1:$B$645,2,FALSE)</f>
        <v>227</v>
      </c>
      <c r="I190" s="56" t="s">
        <v>38</v>
      </c>
      <c r="J190" s="56"/>
      <c r="K190" s="56"/>
      <c r="L190" s="56"/>
      <c r="M190" s="70">
        <f>D80</f>
        <v>0</v>
      </c>
      <c r="N190" s="70">
        <f>+D92</f>
        <v>0</v>
      </c>
      <c r="O190" s="14"/>
    </row>
    <row r="191" spans="1:15" ht="15.75" x14ac:dyDescent="0.2">
      <c r="A191" s="169"/>
      <c r="B191" s="166"/>
      <c r="C191" s="129" t="s">
        <v>1249</v>
      </c>
      <c r="D191" s="32">
        <f t="shared" si="8"/>
        <v>4</v>
      </c>
      <c r="E191" s="32">
        <f t="shared" si="9"/>
        <v>16</v>
      </c>
      <c r="F191" s="32">
        <f t="shared" si="10"/>
        <v>1</v>
      </c>
      <c r="G191" s="32">
        <f t="shared" si="11"/>
        <v>0</v>
      </c>
      <c r="H191" s="69" t="str">
        <f>VLOOKUP(C191,CIDADES!$A$1:$B$645,2,FALSE)</f>
        <v>209</v>
      </c>
      <c r="I191" s="56" t="s">
        <v>43</v>
      </c>
      <c r="J191" s="56"/>
      <c r="K191" s="56"/>
      <c r="L191" s="56"/>
      <c r="M191" s="70">
        <f>D81</f>
        <v>0</v>
      </c>
      <c r="N191" s="70">
        <f>+D93</f>
        <v>0</v>
      </c>
      <c r="O191" s="14"/>
    </row>
    <row r="192" spans="1:15" ht="15.75" x14ac:dyDescent="0.2">
      <c r="A192" s="169"/>
      <c r="B192" s="166"/>
      <c r="C192" s="129" t="s">
        <v>1250</v>
      </c>
      <c r="D192" s="32">
        <f t="shared" si="8"/>
        <v>12</v>
      </c>
      <c r="E192" s="32">
        <f t="shared" si="9"/>
        <v>48</v>
      </c>
      <c r="F192" s="32">
        <f t="shared" si="10"/>
        <v>4</v>
      </c>
      <c r="G192" s="32">
        <f t="shared" si="11"/>
        <v>0</v>
      </c>
      <c r="H192" s="69" t="str">
        <f>VLOOKUP(C192,CIDADES!$A$1:$B$645,2,FALSE)</f>
        <v>150</v>
      </c>
      <c r="I192" s="56" t="s">
        <v>1216</v>
      </c>
      <c r="J192" s="56" t="s">
        <v>1189</v>
      </c>
      <c r="K192" s="56" t="s">
        <v>1189</v>
      </c>
      <c r="L192" s="56"/>
      <c r="M192" s="70">
        <f>D83</f>
        <v>0</v>
      </c>
      <c r="N192" s="70">
        <f>+D95+G95+H95</f>
        <v>0</v>
      </c>
      <c r="O192" s="14"/>
    </row>
    <row r="193" spans="1:15" ht="15.75" x14ac:dyDescent="0.2">
      <c r="A193" s="169"/>
      <c r="B193" s="166"/>
      <c r="C193" s="129" t="s">
        <v>1251</v>
      </c>
      <c r="D193" s="32">
        <f t="shared" si="8"/>
        <v>2</v>
      </c>
      <c r="E193" s="32">
        <f t="shared" si="9"/>
        <v>8</v>
      </c>
      <c r="F193" s="32">
        <f t="shared" si="10"/>
        <v>1</v>
      </c>
      <c r="G193" s="32">
        <f t="shared" si="11"/>
        <v>0</v>
      </c>
      <c r="H193" s="69" t="str">
        <f>VLOOKUP(C193,CIDADES!$A$1:$B$645,2,FALSE)</f>
        <v>164</v>
      </c>
      <c r="I193" s="56" t="s">
        <v>38</v>
      </c>
      <c r="J193" s="56"/>
      <c r="K193" s="56"/>
      <c r="L193" s="56"/>
      <c r="M193" s="70">
        <f>D80</f>
        <v>0</v>
      </c>
      <c r="N193" s="70">
        <f>+D92</f>
        <v>0</v>
      </c>
      <c r="O193" s="14"/>
    </row>
    <row r="194" spans="1:15" ht="31.5" x14ac:dyDescent="0.2">
      <c r="A194" s="169"/>
      <c r="B194" s="166"/>
      <c r="C194" s="129" t="s">
        <v>1252</v>
      </c>
      <c r="D194" s="32">
        <f t="shared" si="8"/>
        <v>8</v>
      </c>
      <c r="E194" s="32">
        <f t="shared" si="9"/>
        <v>24</v>
      </c>
      <c r="F194" s="32">
        <f t="shared" si="10"/>
        <v>2</v>
      </c>
      <c r="G194" s="32">
        <f t="shared" si="11"/>
        <v>0</v>
      </c>
      <c r="H194" s="69" t="str">
        <f>VLOOKUP(C194,CIDADES!$A$1:$B$645,2,FALSE)</f>
        <v>138</v>
      </c>
      <c r="I194" s="56" t="s">
        <v>114</v>
      </c>
      <c r="J194" s="56"/>
      <c r="K194" s="56"/>
      <c r="L194" s="56"/>
      <c r="M194" s="70">
        <f>D82</f>
        <v>0</v>
      </c>
      <c r="N194" s="70">
        <f>+D94</f>
        <v>0</v>
      </c>
      <c r="O194" s="14"/>
    </row>
    <row r="195" spans="1:15" ht="15.75" x14ac:dyDescent="0.2">
      <c r="A195" s="170"/>
      <c r="B195" s="167"/>
      <c r="C195" s="129" t="s">
        <v>1598</v>
      </c>
      <c r="D195" s="32">
        <f t="shared" si="8"/>
        <v>2</v>
      </c>
      <c r="E195" s="32">
        <f t="shared" si="9"/>
        <v>8</v>
      </c>
      <c r="F195" s="32">
        <f t="shared" si="10"/>
        <v>1</v>
      </c>
      <c r="G195" s="32">
        <f t="shared" si="11"/>
        <v>0</v>
      </c>
      <c r="H195" s="69" t="str">
        <f>VLOOKUP(C195,CIDADES!$A$1:$B$645,2,FALSE)</f>
        <v>191</v>
      </c>
      <c r="I195" s="56" t="s">
        <v>38</v>
      </c>
      <c r="J195" s="56"/>
      <c r="K195" s="56"/>
      <c r="L195" s="56"/>
      <c r="M195" s="112">
        <f>D80</f>
        <v>0</v>
      </c>
      <c r="N195" s="112">
        <f>D92</f>
        <v>0</v>
      </c>
      <c r="O195" s="14"/>
    </row>
    <row r="196" spans="1:15" ht="15.75" x14ac:dyDescent="0.2">
      <c r="A196" s="33"/>
      <c r="B196" s="34"/>
      <c r="C196" s="23"/>
      <c r="D196" s="24"/>
      <c r="E196" s="24"/>
      <c r="F196" s="24"/>
      <c r="G196" s="136"/>
      <c r="H196" s="25"/>
      <c r="I196" s="26"/>
      <c r="J196" s="35"/>
      <c r="K196" s="35"/>
      <c r="L196" s="35"/>
      <c r="O196" s="14"/>
    </row>
    <row r="197" spans="1:15" ht="15.75" customHeight="1" x14ac:dyDescent="0.2">
      <c r="A197" s="162" t="s">
        <v>145</v>
      </c>
      <c r="B197" s="163"/>
      <c r="C197" s="163"/>
      <c r="D197" s="163"/>
      <c r="E197" s="163"/>
      <c r="F197" s="164"/>
      <c r="G197" s="140" t="s">
        <v>130</v>
      </c>
      <c r="H197" s="141"/>
      <c r="I197" s="141"/>
      <c r="J197" s="141"/>
      <c r="K197" s="141"/>
      <c r="L197" s="141"/>
      <c r="M197" s="142"/>
      <c r="N197" s="36">
        <f>SUM(M160:M195)</f>
        <v>0</v>
      </c>
      <c r="O197" s="14"/>
    </row>
    <row r="198" spans="1:15" ht="15.75" customHeight="1" x14ac:dyDescent="0.2">
      <c r="A198" s="113"/>
      <c r="B198" s="113"/>
      <c r="C198" s="113"/>
      <c r="D198" s="113"/>
      <c r="E198" s="113"/>
      <c r="F198" s="114"/>
      <c r="G198" s="140" t="s">
        <v>131</v>
      </c>
      <c r="H198" s="141"/>
      <c r="I198" s="141"/>
      <c r="J198" s="141"/>
      <c r="K198" s="141"/>
      <c r="L198" s="141"/>
      <c r="M198" s="142"/>
      <c r="N198" s="36">
        <f>SUM(N160:N195)</f>
        <v>0</v>
      </c>
      <c r="O198" s="14"/>
    </row>
    <row r="199" spans="1:15" x14ac:dyDescent="0.2">
      <c r="A199" s="37"/>
      <c r="B199" s="37"/>
      <c r="C199" s="37"/>
      <c r="D199" s="37"/>
      <c r="E199" s="37"/>
      <c r="F199" s="115"/>
      <c r="G199" s="140" t="s">
        <v>132</v>
      </c>
      <c r="H199" s="141"/>
      <c r="I199" s="141"/>
      <c r="J199" s="141"/>
      <c r="K199" s="141"/>
      <c r="L199" s="141"/>
      <c r="M199" s="142"/>
      <c r="N199" s="36">
        <f>N198*12</f>
        <v>0</v>
      </c>
      <c r="O199" s="14"/>
    </row>
    <row r="200" spans="1:15" ht="30" customHeight="1" x14ac:dyDescent="0.2">
      <c r="A200" s="37"/>
      <c r="B200" s="37"/>
      <c r="C200" s="37"/>
      <c r="D200" s="37"/>
      <c r="E200" s="37"/>
      <c r="F200" s="115"/>
      <c r="G200" s="143" t="s">
        <v>133</v>
      </c>
      <c r="H200" s="144"/>
      <c r="I200" s="144"/>
      <c r="J200" s="144"/>
      <c r="K200" s="144"/>
      <c r="L200" s="144"/>
      <c r="M200" s="145"/>
      <c r="N200" s="36">
        <f>N199+N197</f>
        <v>0</v>
      </c>
      <c r="O200" s="14"/>
    </row>
    <row r="201" spans="1:15" ht="7.5" customHeight="1" x14ac:dyDescent="0.2">
      <c r="A201" s="33"/>
      <c r="B201" s="34"/>
      <c r="C201" s="34"/>
      <c r="D201" s="38"/>
      <c r="E201" s="38"/>
      <c r="F201" s="38"/>
      <c r="G201" s="38"/>
      <c r="H201" s="21"/>
      <c r="I201" s="35"/>
      <c r="J201" s="35"/>
      <c r="K201" s="35"/>
      <c r="L201" s="35"/>
      <c r="M201" s="37"/>
      <c r="N201" s="37"/>
    </row>
    <row r="202" spans="1:15" ht="15.75" customHeight="1" x14ac:dyDescent="0.2">
      <c r="A202" s="27"/>
      <c r="B202" s="28"/>
      <c r="C202" s="28"/>
      <c r="D202" s="29"/>
      <c r="E202" s="29"/>
      <c r="F202" s="29"/>
      <c r="G202" s="29"/>
      <c r="H202" s="30"/>
      <c r="I202" s="31"/>
      <c r="J202" s="11"/>
      <c r="K202" s="11"/>
      <c r="L202" s="11"/>
    </row>
    <row r="203" spans="1:15" ht="15.75" customHeight="1" x14ac:dyDescent="0.2">
      <c r="A203" s="17" t="s">
        <v>30</v>
      </c>
      <c r="B203" s="18" t="s">
        <v>127</v>
      </c>
      <c r="C203" s="18" t="s">
        <v>31</v>
      </c>
      <c r="D203" s="18" t="s">
        <v>32</v>
      </c>
      <c r="E203" s="18" t="s">
        <v>33</v>
      </c>
      <c r="F203" s="18" t="s">
        <v>8</v>
      </c>
      <c r="G203" s="18" t="s">
        <v>9</v>
      </c>
      <c r="H203" s="19" t="s">
        <v>34</v>
      </c>
      <c r="I203" s="82" t="s">
        <v>35</v>
      </c>
      <c r="J203" s="20" t="s">
        <v>27</v>
      </c>
      <c r="K203" s="81" t="s">
        <v>28</v>
      </c>
      <c r="L203" s="81" t="s">
        <v>8</v>
      </c>
      <c r="M203" s="20" t="s">
        <v>36</v>
      </c>
      <c r="N203" s="20" t="s">
        <v>37</v>
      </c>
    </row>
    <row r="204" spans="1:15" ht="15.75" x14ac:dyDescent="0.2">
      <c r="A204" s="150">
        <v>4</v>
      </c>
      <c r="B204" s="215" t="s">
        <v>1253</v>
      </c>
      <c r="C204" s="130" t="s">
        <v>1254</v>
      </c>
      <c r="D204" s="32">
        <f t="shared" ref="D204:D238" si="12">VLOOKUP(MID($I204,1,1),$C$49:$G$55,2,FALSE)</f>
        <v>2</v>
      </c>
      <c r="E204" s="32">
        <f t="shared" ref="E204:E238" si="13">VLOOKUP(MID($I204,1,1),$C$49:$G$55,3,FALSE)</f>
        <v>8</v>
      </c>
      <c r="F204" s="32">
        <f t="shared" ref="F204:F238" si="14">VLOOKUP(MID($I204,1,1),$C$49:$G$55,4,FALSE)</f>
        <v>1</v>
      </c>
      <c r="G204" s="32">
        <f t="shared" ref="G204:G238" si="15">VLOOKUP(MID($I204,1,1),$C$49:$G$55,5,FALSE)</f>
        <v>0</v>
      </c>
      <c r="H204" s="69">
        <f>VLOOKUP(C204,CIDADES!$A$1:$B$645,2,FALSE)</f>
        <v>48</v>
      </c>
      <c r="I204" s="56" t="s">
        <v>53</v>
      </c>
      <c r="J204" s="56"/>
      <c r="K204" s="56"/>
      <c r="L204" s="56"/>
      <c r="M204" s="70">
        <f>C80</f>
        <v>0</v>
      </c>
      <c r="N204" s="70">
        <f>C92</f>
        <v>0</v>
      </c>
    </row>
    <row r="205" spans="1:15" ht="15.75" x14ac:dyDescent="0.2">
      <c r="A205" s="150"/>
      <c r="B205" s="215"/>
      <c r="C205" s="130" t="s">
        <v>1255</v>
      </c>
      <c r="D205" s="32">
        <f t="shared" si="12"/>
        <v>8</v>
      </c>
      <c r="E205" s="32">
        <f t="shared" si="13"/>
        <v>24</v>
      </c>
      <c r="F205" s="32">
        <f t="shared" si="14"/>
        <v>2</v>
      </c>
      <c r="G205" s="32">
        <f t="shared" si="15"/>
        <v>0</v>
      </c>
      <c r="H205" s="69" t="str">
        <f>VLOOKUP(C205,CIDADES!$A$1:$B$645,2,FALSE)</f>
        <v>29</v>
      </c>
      <c r="I205" s="56" t="s">
        <v>50</v>
      </c>
      <c r="J205" s="56" t="s">
        <v>1189</v>
      </c>
      <c r="K205" s="56"/>
      <c r="L205" s="56"/>
      <c r="M205" s="70">
        <f>C82</f>
        <v>0</v>
      </c>
      <c r="N205" s="70">
        <f>C94+G94</f>
        <v>0</v>
      </c>
    </row>
    <row r="206" spans="1:15" ht="15.75" x14ac:dyDescent="0.2">
      <c r="A206" s="150"/>
      <c r="B206" s="215"/>
      <c r="C206" s="130" t="s">
        <v>1256</v>
      </c>
      <c r="D206" s="32">
        <f t="shared" si="12"/>
        <v>8</v>
      </c>
      <c r="E206" s="32">
        <f t="shared" si="13"/>
        <v>24</v>
      </c>
      <c r="F206" s="32">
        <f t="shared" si="14"/>
        <v>2</v>
      </c>
      <c r="G206" s="32">
        <f t="shared" si="15"/>
        <v>0</v>
      </c>
      <c r="H206" s="69" t="str">
        <f>VLOOKUP(C206,CIDADES!$A$1:$B$645,2,FALSE)</f>
        <v>19</v>
      </c>
      <c r="I206" s="56" t="s">
        <v>50</v>
      </c>
      <c r="J206" s="56" t="s">
        <v>1189</v>
      </c>
      <c r="K206" s="56"/>
      <c r="L206" s="56"/>
      <c r="M206" s="70">
        <f>C82</f>
        <v>0</v>
      </c>
      <c r="N206" s="70">
        <f>+C94+G94</f>
        <v>0</v>
      </c>
    </row>
    <row r="207" spans="1:15" ht="15.75" x14ac:dyDescent="0.2">
      <c r="A207" s="150"/>
      <c r="B207" s="215"/>
      <c r="C207" s="130" t="s">
        <v>1257</v>
      </c>
      <c r="D207" s="32">
        <f t="shared" si="12"/>
        <v>4</v>
      </c>
      <c r="E207" s="32">
        <f t="shared" si="13"/>
        <v>16</v>
      </c>
      <c r="F207" s="32">
        <f t="shared" si="14"/>
        <v>1</v>
      </c>
      <c r="G207" s="32">
        <f t="shared" si="15"/>
        <v>0</v>
      </c>
      <c r="H207" s="69" t="str">
        <f>VLOOKUP(C207,CIDADES!$A$1:$B$645,2,FALSE)</f>
        <v>28</v>
      </c>
      <c r="I207" s="56" t="s">
        <v>47</v>
      </c>
      <c r="J207" s="56"/>
      <c r="K207" s="56"/>
      <c r="L207" s="56"/>
      <c r="M207" s="70">
        <f>C81</f>
        <v>0</v>
      </c>
      <c r="N207" s="70">
        <f>+C93</f>
        <v>0</v>
      </c>
    </row>
    <row r="208" spans="1:15" ht="31.5" customHeight="1" x14ac:dyDescent="0.2">
      <c r="A208" s="150"/>
      <c r="B208" s="215"/>
      <c r="C208" s="130" t="s">
        <v>1259</v>
      </c>
      <c r="D208" s="32">
        <f t="shared" si="12"/>
        <v>8</v>
      </c>
      <c r="E208" s="32">
        <f t="shared" si="13"/>
        <v>24</v>
      </c>
      <c r="F208" s="32">
        <f t="shared" si="14"/>
        <v>2</v>
      </c>
      <c r="G208" s="32">
        <f t="shared" si="15"/>
        <v>0</v>
      </c>
      <c r="H208" s="69" t="str">
        <f>VLOOKUP(C208,CIDADES!$A$1:$B$645,2,FALSE)</f>
        <v>48</v>
      </c>
      <c r="I208" s="56" t="s">
        <v>50</v>
      </c>
      <c r="J208" s="56"/>
      <c r="K208" s="56"/>
      <c r="L208" s="56"/>
      <c r="M208" s="70">
        <f>C82</f>
        <v>0</v>
      </c>
      <c r="N208" s="70">
        <f>+C94</f>
        <v>0</v>
      </c>
    </row>
    <row r="209" spans="1:14" ht="15.75" x14ac:dyDescent="0.2">
      <c r="A209" s="150"/>
      <c r="B209" s="215"/>
      <c r="C209" s="130" t="s">
        <v>1260</v>
      </c>
      <c r="D209" s="32">
        <f t="shared" si="12"/>
        <v>4</v>
      </c>
      <c r="E209" s="32">
        <f t="shared" si="13"/>
        <v>16</v>
      </c>
      <c r="F209" s="32">
        <f t="shared" si="14"/>
        <v>1</v>
      </c>
      <c r="G209" s="32">
        <f t="shared" si="15"/>
        <v>0</v>
      </c>
      <c r="H209" s="69" t="str">
        <f>VLOOKUP(C209,CIDADES!$A$1:$B$645,2,FALSE)</f>
        <v>45</v>
      </c>
      <c r="I209" s="56" t="s">
        <v>47</v>
      </c>
      <c r="J209" s="56"/>
      <c r="K209" s="56"/>
      <c r="L209" s="56"/>
      <c r="M209" s="70">
        <f>C81</f>
        <v>0</v>
      </c>
      <c r="N209" s="70">
        <f>+C93</f>
        <v>0</v>
      </c>
    </row>
    <row r="210" spans="1:14" ht="15.75" x14ac:dyDescent="0.2">
      <c r="A210" s="150"/>
      <c r="B210" s="215"/>
      <c r="C210" s="130" t="s">
        <v>1571</v>
      </c>
      <c r="D210" s="32">
        <f t="shared" si="12"/>
        <v>4</v>
      </c>
      <c r="E210" s="32">
        <f t="shared" si="13"/>
        <v>16</v>
      </c>
      <c r="F210" s="32">
        <f t="shared" si="14"/>
        <v>1</v>
      </c>
      <c r="G210" s="32">
        <f t="shared" si="15"/>
        <v>0</v>
      </c>
      <c r="H210" s="69">
        <f>VLOOKUP(C210,CIDADES!$A$1:$B$645,2,FALSE)</f>
        <v>39</v>
      </c>
      <c r="I210" s="56" t="s">
        <v>47</v>
      </c>
      <c r="J210" s="56" t="s">
        <v>1189</v>
      </c>
      <c r="K210" s="56"/>
      <c r="L210" s="56"/>
      <c r="M210" s="70">
        <f>C81</f>
        <v>0</v>
      </c>
      <c r="N210" s="70">
        <f>C93+G93</f>
        <v>0</v>
      </c>
    </row>
    <row r="211" spans="1:14" ht="15.75" x14ac:dyDescent="0.2">
      <c r="A211" s="150"/>
      <c r="B211" s="215"/>
      <c r="C211" s="130" t="s">
        <v>1261</v>
      </c>
      <c r="D211" s="32">
        <f t="shared" si="12"/>
        <v>4</v>
      </c>
      <c r="E211" s="32">
        <f t="shared" si="13"/>
        <v>16</v>
      </c>
      <c r="F211" s="32">
        <f t="shared" si="14"/>
        <v>1</v>
      </c>
      <c r="G211" s="32">
        <f t="shared" si="15"/>
        <v>0</v>
      </c>
      <c r="H211" s="69" t="str">
        <f>VLOOKUP(C211,CIDADES!$A$1:$B$645,2,FALSE)</f>
        <v>43</v>
      </c>
      <c r="I211" s="56" t="s">
        <v>47</v>
      </c>
      <c r="J211" s="56" t="s">
        <v>1189</v>
      </c>
      <c r="K211" s="56"/>
      <c r="L211" s="56"/>
      <c r="M211" s="70">
        <f>C81</f>
        <v>0</v>
      </c>
      <c r="N211" s="70">
        <f>+C93+G93</f>
        <v>0</v>
      </c>
    </row>
    <row r="212" spans="1:14" ht="31.5" x14ac:dyDescent="0.2">
      <c r="A212" s="150"/>
      <c r="B212" s="215"/>
      <c r="C212" s="130" t="s">
        <v>1262</v>
      </c>
      <c r="D212" s="32">
        <f t="shared" si="12"/>
        <v>4</v>
      </c>
      <c r="E212" s="32">
        <f t="shared" si="13"/>
        <v>16</v>
      </c>
      <c r="F212" s="32">
        <f t="shared" si="14"/>
        <v>1</v>
      </c>
      <c r="G212" s="32">
        <f t="shared" si="15"/>
        <v>0</v>
      </c>
      <c r="H212" s="69" t="str">
        <f>VLOOKUP(C212,CIDADES!$A$1:$B$645,2,FALSE)</f>
        <v>35</v>
      </c>
      <c r="I212" s="56" t="s">
        <v>47</v>
      </c>
      <c r="J212" s="56"/>
      <c r="K212" s="56"/>
      <c r="L212" s="56"/>
      <c r="M212" s="70">
        <f>C81</f>
        <v>0</v>
      </c>
      <c r="N212" s="70">
        <f>+C93</f>
        <v>0</v>
      </c>
    </row>
    <row r="213" spans="1:14" ht="15.75" x14ac:dyDescent="0.2">
      <c r="A213" s="150"/>
      <c r="B213" s="215"/>
      <c r="C213" s="130" t="s">
        <v>1263</v>
      </c>
      <c r="D213" s="32">
        <f t="shared" si="12"/>
        <v>8</v>
      </c>
      <c r="E213" s="32">
        <f t="shared" si="13"/>
        <v>24</v>
      </c>
      <c r="F213" s="32">
        <f t="shared" si="14"/>
        <v>2</v>
      </c>
      <c r="G213" s="32">
        <f t="shared" si="15"/>
        <v>0</v>
      </c>
      <c r="H213" s="69" t="str">
        <f>VLOOKUP(C213,CIDADES!$A$1:$B$645,2,FALSE)</f>
        <v>27</v>
      </c>
      <c r="I213" s="56" t="s">
        <v>50</v>
      </c>
      <c r="J213" s="56" t="s">
        <v>1189</v>
      </c>
      <c r="K213" s="56"/>
      <c r="L213" s="56"/>
      <c r="M213" s="70">
        <f>C82</f>
        <v>0</v>
      </c>
      <c r="N213" s="70">
        <f>+C94+G94</f>
        <v>0</v>
      </c>
    </row>
    <row r="214" spans="1:14" ht="15.75" x14ac:dyDescent="0.2">
      <c r="A214" s="150"/>
      <c r="B214" s="215"/>
      <c r="C214" s="130" t="s">
        <v>1264</v>
      </c>
      <c r="D214" s="32">
        <f t="shared" si="12"/>
        <v>2</v>
      </c>
      <c r="E214" s="32">
        <f t="shared" si="13"/>
        <v>8</v>
      </c>
      <c r="F214" s="32">
        <f t="shared" si="14"/>
        <v>1</v>
      </c>
      <c r="G214" s="32">
        <f t="shared" si="15"/>
        <v>0</v>
      </c>
      <c r="H214" s="69" t="str">
        <f>VLOOKUP(C214,CIDADES!$A$1:$B$645,2,FALSE)</f>
        <v>63</v>
      </c>
      <c r="I214" s="56" t="s">
        <v>53</v>
      </c>
      <c r="J214" s="56"/>
      <c r="K214" s="56"/>
      <c r="L214" s="56"/>
      <c r="M214" s="70">
        <f>C80</f>
        <v>0</v>
      </c>
      <c r="N214" s="70">
        <f>+C92</f>
        <v>0</v>
      </c>
    </row>
    <row r="215" spans="1:14" ht="15.75" x14ac:dyDescent="0.2">
      <c r="A215" s="150"/>
      <c r="B215" s="215"/>
      <c r="C215" s="131" t="s">
        <v>1264</v>
      </c>
      <c r="D215" s="32">
        <f t="shared" si="12"/>
        <v>12</v>
      </c>
      <c r="E215" s="32">
        <f t="shared" si="13"/>
        <v>48</v>
      </c>
      <c r="F215" s="32">
        <f t="shared" si="14"/>
        <v>4</v>
      </c>
      <c r="G215" s="32">
        <f t="shared" si="15"/>
        <v>0</v>
      </c>
      <c r="H215" s="69" t="str">
        <f>VLOOKUP(C215,CIDADES!$A$1:$B$645,2,FALSE)</f>
        <v>63</v>
      </c>
      <c r="I215" s="56" t="s">
        <v>45</v>
      </c>
      <c r="J215" s="56" t="s">
        <v>1189</v>
      </c>
      <c r="K215" s="56" t="s">
        <v>1189</v>
      </c>
      <c r="L215" s="56"/>
      <c r="M215" s="70">
        <f>C83</f>
        <v>0</v>
      </c>
      <c r="N215" s="70">
        <f>+C95+G95+H95</f>
        <v>0</v>
      </c>
    </row>
    <row r="216" spans="1:14" ht="15.75" x14ac:dyDescent="0.2">
      <c r="A216" s="150"/>
      <c r="B216" s="215"/>
      <c r="C216" s="131" t="s">
        <v>1264</v>
      </c>
      <c r="D216" s="32">
        <f t="shared" si="12"/>
        <v>4</v>
      </c>
      <c r="E216" s="32">
        <f t="shared" si="13"/>
        <v>16</v>
      </c>
      <c r="F216" s="32">
        <f t="shared" si="14"/>
        <v>1</v>
      </c>
      <c r="G216" s="32">
        <f t="shared" si="15"/>
        <v>0</v>
      </c>
      <c r="H216" s="69" t="str">
        <f>VLOOKUP(C216,CIDADES!$A$1:$B$645,2,FALSE)</f>
        <v>63</v>
      </c>
      <c r="I216" s="56" t="s">
        <v>47</v>
      </c>
      <c r="J216" s="56"/>
      <c r="K216" s="56"/>
      <c r="L216" s="56"/>
      <c r="M216" s="70">
        <f>C81</f>
        <v>0</v>
      </c>
      <c r="N216" s="70">
        <f>C93</f>
        <v>0</v>
      </c>
    </row>
    <row r="217" spans="1:14" ht="15.75" x14ac:dyDescent="0.2">
      <c r="A217" s="150"/>
      <c r="B217" s="215"/>
      <c r="C217" s="131" t="s">
        <v>1265</v>
      </c>
      <c r="D217" s="32">
        <f t="shared" si="12"/>
        <v>2</v>
      </c>
      <c r="E217" s="32">
        <f t="shared" si="13"/>
        <v>8</v>
      </c>
      <c r="F217" s="32">
        <f t="shared" si="14"/>
        <v>1</v>
      </c>
      <c r="G217" s="32">
        <f t="shared" si="15"/>
        <v>0</v>
      </c>
      <c r="H217" s="69" t="str">
        <f>VLOOKUP(C217,CIDADES!$A$1:$B$645,2,FALSE)</f>
        <v>35</v>
      </c>
      <c r="I217" s="56" t="s">
        <v>53</v>
      </c>
      <c r="J217" s="56" t="s">
        <v>1189</v>
      </c>
      <c r="K217" s="56"/>
      <c r="L217" s="56"/>
      <c r="M217" s="70">
        <f>C80</f>
        <v>0</v>
      </c>
      <c r="N217" s="70">
        <f>+C92+G92</f>
        <v>0</v>
      </c>
    </row>
    <row r="218" spans="1:14" ht="31.5" x14ac:dyDescent="0.2">
      <c r="A218" s="150"/>
      <c r="B218" s="215"/>
      <c r="C218" s="131" t="s">
        <v>1600</v>
      </c>
      <c r="D218" s="32">
        <f t="shared" si="12"/>
        <v>2</v>
      </c>
      <c r="E218" s="32">
        <f t="shared" si="13"/>
        <v>8</v>
      </c>
      <c r="F218" s="32">
        <f t="shared" si="14"/>
        <v>1</v>
      </c>
      <c r="G218" s="32">
        <f t="shared" si="15"/>
        <v>0</v>
      </c>
      <c r="H218" s="69" t="str">
        <f>VLOOKUP(C218,CIDADES!$A$1:$B$645,2,FALSE)</f>
        <v>42</v>
      </c>
      <c r="I218" s="56" t="s">
        <v>53</v>
      </c>
      <c r="J218" s="56"/>
      <c r="K218" s="56"/>
      <c r="L218" s="56"/>
      <c r="M218" s="70">
        <f>C80</f>
        <v>0</v>
      </c>
      <c r="N218" s="70">
        <f>C92</f>
        <v>0</v>
      </c>
    </row>
    <row r="219" spans="1:14" ht="15.75" x14ac:dyDescent="0.2">
      <c r="A219" s="150"/>
      <c r="B219" s="215"/>
      <c r="C219" s="131" t="s">
        <v>1266</v>
      </c>
      <c r="D219" s="32">
        <f t="shared" si="12"/>
        <v>8</v>
      </c>
      <c r="E219" s="32">
        <f t="shared" si="13"/>
        <v>24</v>
      </c>
      <c r="F219" s="32">
        <f t="shared" si="14"/>
        <v>2</v>
      </c>
      <c r="G219" s="32">
        <f t="shared" si="15"/>
        <v>0</v>
      </c>
      <c r="H219" s="69" t="str">
        <f>VLOOKUP(C219,CIDADES!$A$1:$B$645,2,FALSE)</f>
        <v>22</v>
      </c>
      <c r="I219" s="56" t="s">
        <v>50</v>
      </c>
      <c r="J219" s="56" t="s">
        <v>1189</v>
      </c>
      <c r="K219" s="56"/>
      <c r="L219" s="56"/>
      <c r="M219" s="70">
        <f>C82</f>
        <v>0</v>
      </c>
      <c r="N219" s="70">
        <f>+C94+G94</f>
        <v>0</v>
      </c>
    </row>
    <row r="220" spans="1:14" ht="15.75" x14ac:dyDescent="0.2">
      <c r="A220" s="150"/>
      <c r="B220" s="215"/>
      <c r="C220" s="131" t="s">
        <v>1266</v>
      </c>
      <c r="D220" s="32">
        <f t="shared" si="12"/>
        <v>8</v>
      </c>
      <c r="E220" s="32">
        <f t="shared" si="13"/>
        <v>24</v>
      </c>
      <c r="F220" s="32">
        <f t="shared" si="14"/>
        <v>2</v>
      </c>
      <c r="G220" s="32">
        <f t="shared" si="15"/>
        <v>0</v>
      </c>
      <c r="H220" s="69" t="str">
        <f>VLOOKUP(C220,CIDADES!$A$1:$B$645,2,FALSE)</f>
        <v>22</v>
      </c>
      <c r="I220" s="56" t="s">
        <v>50</v>
      </c>
      <c r="J220" s="56" t="s">
        <v>1189</v>
      </c>
      <c r="K220" s="56" t="s">
        <v>1189</v>
      </c>
      <c r="L220" s="56"/>
      <c r="M220" s="70">
        <f>C82</f>
        <v>0</v>
      </c>
      <c r="N220" s="70">
        <f>+C94+G94+H94</f>
        <v>0</v>
      </c>
    </row>
    <row r="221" spans="1:14" ht="31.5" x14ac:dyDescent="0.2">
      <c r="A221" s="150"/>
      <c r="B221" s="215"/>
      <c r="C221" s="131" t="s">
        <v>1267</v>
      </c>
      <c r="D221" s="32">
        <f t="shared" si="12"/>
        <v>8</v>
      </c>
      <c r="E221" s="32">
        <f t="shared" si="13"/>
        <v>24</v>
      </c>
      <c r="F221" s="32">
        <f t="shared" si="14"/>
        <v>2</v>
      </c>
      <c r="G221" s="32">
        <f t="shared" si="15"/>
        <v>0</v>
      </c>
      <c r="H221" s="69" t="str">
        <f>VLOOKUP(C221,CIDADES!$A$1:$B$645,2,FALSE)</f>
        <v>13</v>
      </c>
      <c r="I221" s="56" t="s">
        <v>50</v>
      </c>
      <c r="J221" s="56" t="s">
        <v>1189</v>
      </c>
      <c r="K221" s="56" t="s">
        <v>1189</v>
      </c>
      <c r="L221" s="56"/>
      <c r="M221" s="70">
        <f>C82</f>
        <v>0</v>
      </c>
      <c r="N221" s="70">
        <f>+C94+G94+H94</f>
        <v>0</v>
      </c>
    </row>
    <row r="222" spans="1:14" ht="15.75" x14ac:dyDescent="0.2">
      <c r="A222" s="150"/>
      <c r="B222" s="215"/>
      <c r="C222" s="131" t="s">
        <v>1268</v>
      </c>
      <c r="D222" s="32">
        <f t="shared" si="12"/>
        <v>8</v>
      </c>
      <c r="E222" s="32">
        <f t="shared" si="13"/>
        <v>24</v>
      </c>
      <c r="F222" s="32">
        <f t="shared" si="14"/>
        <v>2</v>
      </c>
      <c r="G222" s="32">
        <f t="shared" si="15"/>
        <v>0</v>
      </c>
      <c r="H222" s="69" t="str">
        <f>VLOOKUP(C222,CIDADES!$A$1:$B$645,2,FALSE)</f>
        <v>52</v>
      </c>
      <c r="I222" s="56" t="s">
        <v>50</v>
      </c>
      <c r="J222" s="56" t="s">
        <v>1189</v>
      </c>
      <c r="K222" s="56"/>
      <c r="L222" s="56"/>
      <c r="M222" s="70">
        <f>C82</f>
        <v>0</v>
      </c>
      <c r="N222" s="70">
        <f>+C94+G94</f>
        <v>0</v>
      </c>
    </row>
    <row r="223" spans="1:14" ht="15.75" x14ac:dyDescent="0.2">
      <c r="A223" s="150"/>
      <c r="B223" s="215"/>
      <c r="C223" s="131" t="s">
        <v>1268</v>
      </c>
      <c r="D223" s="32">
        <f t="shared" si="12"/>
        <v>2</v>
      </c>
      <c r="E223" s="32">
        <f t="shared" si="13"/>
        <v>8</v>
      </c>
      <c r="F223" s="32">
        <f t="shared" si="14"/>
        <v>1</v>
      </c>
      <c r="G223" s="32">
        <f t="shared" si="15"/>
        <v>0</v>
      </c>
      <c r="H223" s="69" t="str">
        <f>VLOOKUP(C223,CIDADES!$A$1:$B$645,2,FALSE)</f>
        <v>52</v>
      </c>
      <c r="I223" s="56" t="s">
        <v>53</v>
      </c>
      <c r="J223" s="56" t="s">
        <v>1189</v>
      </c>
      <c r="K223" s="56"/>
      <c r="L223" s="56"/>
      <c r="M223" s="70">
        <f>C80</f>
        <v>0</v>
      </c>
      <c r="N223" s="70">
        <f>+C92+G92</f>
        <v>0</v>
      </c>
    </row>
    <row r="224" spans="1:14" ht="31.5" x14ac:dyDescent="0.2">
      <c r="A224" s="150"/>
      <c r="B224" s="215"/>
      <c r="C224" s="131" t="s">
        <v>1599</v>
      </c>
      <c r="D224" s="32">
        <f t="shared" si="12"/>
        <v>2</v>
      </c>
      <c r="E224" s="32">
        <f t="shared" si="13"/>
        <v>8</v>
      </c>
      <c r="F224" s="32">
        <f t="shared" si="14"/>
        <v>1</v>
      </c>
      <c r="G224" s="32">
        <f t="shared" si="15"/>
        <v>0</v>
      </c>
      <c r="H224" s="69" t="str">
        <f>VLOOKUP(C224,CIDADES!$A$1:$B$645,2,FALSE)</f>
        <v>45</v>
      </c>
      <c r="I224" s="56" t="s">
        <v>53</v>
      </c>
      <c r="J224" s="56"/>
      <c r="K224" s="56"/>
      <c r="L224" s="56"/>
      <c r="M224" s="70">
        <f>C80</f>
        <v>0</v>
      </c>
      <c r="N224" s="70">
        <f>C92</f>
        <v>0</v>
      </c>
    </row>
    <row r="225" spans="1:14" ht="31.5" x14ac:dyDescent="0.2">
      <c r="A225" s="150"/>
      <c r="B225" s="215"/>
      <c r="C225" s="131" t="s">
        <v>1269</v>
      </c>
      <c r="D225" s="32">
        <f t="shared" si="12"/>
        <v>12</v>
      </c>
      <c r="E225" s="32">
        <f t="shared" si="13"/>
        <v>48</v>
      </c>
      <c r="F225" s="32">
        <f t="shared" si="14"/>
        <v>4</v>
      </c>
      <c r="G225" s="32">
        <f t="shared" si="15"/>
        <v>0</v>
      </c>
      <c r="H225" s="69">
        <v>0</v>
      </c>
      <c r="I225" s="56" t="s">
        <v>45</v>
      </c>
      <c r="J225" s="56"/>
      <c r="K225" s="56"/>
      <c r="L225" s="56"/>
      <c r="M225" s="70">
        <f>C83</f>
        <v>0</v>
      </c>
      <c r="N225" s="70">
        <f>+C95</f>
        <v>0</v>
      </c>
    </row>
    <row r="226" spans="1:14" ht="31.5" x14ac:dyDescent="0.2">
      <c r="A226" s="150"/>
      <c r="B226" s="215"/>
      <c r="C226" s="131" t="s">
        <v>1270</v>
      </c>
      <c r="D226" s="32">
        <f t="shared" si="12"/>
        <v>12</v>
      </c>
      <c r="E226" s="32">
        <f t="shared" si="13"/>
        <v>48</v>
      </c>
      <c r="F226" s="32">
        <f t="shared" si="14"/>
        <v>4</v>
      </c>
      <c r="G226" s="32">
        <f t="shared" si="15"/>
        <v>0</v>
      </c>
      <c r="H226" s="69">
        <v>0</v>
      </c>
      <c r="I226" s="56" t="s">
        <v>45</v>
      </c>
      <c r="J226" s="56" t="s">
        <v>1189</v>
      </c>
      <c r="K226" s="56"/>
      <c r="L226" s="56"/>
      <c r="M226" s="70">
        <f>C83</f>
        <v>0</v>
      </c>
      <c r="N226" s="70">
        <f>+C95+G95</f>
        <v>0</v>
      </c>
    </row>
    <row r="227" spans="1:14" ht="31.5" x14ac:dyDescent="0.2">
      <c r="A227" s="150"/>
      <c r="B227" s="215"/>
      <c r="C227" s="131" t="s">
        <v>1271</v>
      </c>
      <c r="D227" s="32">
        <f t="shared" si="12"/>
        <v>12</v>
      </c>
      <c r="E227" s="32">
        <f t="shared" si="13"/>
        <v>48</v>
      </c>
      <c r="F227" s="32">
        <f t="shared" si="14"/>
        <v>4</v>
      </c>
      <c r="G227" s="32">
        <f t="shared" si="15"/>
        <v>0</v>
      </c>
      <c r="H227" s="69">
        <v>0</v>
      </c>
      <c r="I227" s="56" t="s">
        <v>45</v>
      </c>
      <c r="J227" s="56"/>
      <c r="K227" s="56"/>
      <c r="L227" s="56"/>
      <c r="M227" s="70">
        <f>C83</f>
        <v>0</v>
      </c>
      <c r="N227" s="70">
        <f>+C95</f>
        <v>0</v>
      </c>
    </row>
    <row r="228" spans="1:14" ht="31.5" x14ac:dyDescent="0.2">
      <c r="A228" s="150"/>
      <c r="B228" s="215"/>
      <c r="C228" s="131" t="s">
        <v>1272</v>
      </c>
      <c r="D228" s="32">
        <f t="shared" si="12"/>
        <v>12</v>
      </c>
      <c r="E228" s="32">
        <f t="shared" si="13"/>
        <v>48</v>
      </c>
      <c r="F228" s="32">
        <f t="shared" si="14"/>
        <v>4</v>
      </c>
      <c r="G228" s="32">
        <f t="shared" si="15"/>
        <v>0</v>
      </c>
      <c r="H228" s="69">
        <v>0</v>
      </c>
      <c r="I228" s="56" t="s">
        <v>45</v>
      </c>
      <c r="J228" s="56" t="s">
        <v>1189</v>
      </c>
      <c r="K228" s="56"/>
      <c r="L228" s="56"/>
      <c r="M228" s="70">
        <f>C82</f>
        <v>0</v>
      </c>
      <c r="N228" s="70">
        <f>+C94+G94</f>
        <v>0</v>
      </c>
    </row>
    <row r="229" spans="1:14" ht="15.75" x14ac:dyDescent="0.2">
      <c r="A229" s="150"/>
      <c r="B229" s="215"/>
      <c r="C229" s="131" t="s">
        <v>1273</v>
      </c>
      <c r="D229" s="32">
        <f t="shared" si="12"/>
        <v>8</v>
      </c>
      <c r="E229" s="32">
        <f t="shared" si="13"/>
        <v>24</v>
      </c>
      <c r="F229" s="32">
        <f t="shared" si="14"/>
        <v>2</v>
      </c>
      <c r="G229" s="32">
        <f t="shared" si="15"/>
        <v>0</v>
      </c>
      <c r="H229" s="69">
        <v>0</v>
      </c>
      <c r="I229" s="56" t="s">
        <v>50</v>
      </c>
      <c r="J229" s="56"/>
      <c r="K229" s="56"/>
      <c r="L229" s="56"/>
      <c r="M229" s="70">
        <f>C82</f>
        <v>0</v>
      </c>
      <c r="N229" s="70">
        <f>+C94</f>
        <v>0</v>
      </c>
    </row>
    <row r="230" spans="1:14" ht="15.75" x14ac:dyDescent="0.2">
      <c r="A230" s="150"/>
      <c r="B230" s="215"/>
      <c r="C230" s="131" t="s">
        <v>1274</v>
      </c>
      <c r="D230" s="32">
        <f t="shared" si="12"/>
        <v>12</v>
      </c>
      <c r="E230" s="32">
        <f t="shared" si="13"/>
        <v>48</v>
      </c>
      <c r="F230" s="32">
        <f t="shared" si="14"/>
        <v>4</v>
      </c>
      <c r="G230" s="32">
        <f t="shared" si="15"/>
        <v>0</v>
      </c>
      <c r="H230" s="69">
        <v>0</v>
      </c>
      <c r="I230" s="56" t="s">
        <v>45</v>
      </c>
      <c r="J230" s="56" t="s">
        <v>1189</v>
      </c>
      <c r="K230" s="56" t="s">
        <v>1189</v>
      </c>
      <c r="L230" s="56"/>
      <c r="M230" s="70">
        <f>C83</f>
        <v>0</v>
      </c>
      <c r="N230" s="70">
        <f>+C95+G95+H95</f>
        <v>0</v>
      </c>
    </row>
    <row r="231" spans="1:14" ht="15.75" x14ac:dyDescent="0.2">
      <c r="A231" s="150"/>
      <c r="B231" s="215"/>
      <c r="C231" s="131" t="s">
        <v>1275</v>
      </c>
      <c r="D231" s="32">
        <f t="shared" si="12"/>
        <v>4</v>
      </c>
      <c r="E231" s="32">
        <f t="shared" si="13"/>
        <v>16</v>
      </c>
      <c r="F231" s="32">
        <f t="shared" si="14"/>
        <v>1</v>
      </c>
      <c r="G231" s="32">
        <f t="shared" si="15"/>
        <v>0</v>
      </c>
      <c r="H231" s="69">
        <v>0</v>
      </c>
      <c r="I231" s="56" t="s">
        <v>47</v>
      </c>
      <c r="J231" s="56"/>
      <c r="K231" s="56"/>
      <c r="L231" s="56"/>
      <c r="M231" s="70">
        <f>C81</f>
        <v>0</v>
      </c>
      <c r="N231" s="70">
        <f>+C93</f>
        <v>0</v>
      </c>
    </row>
    <row r="232" spans="1:14" ht="31.5" x14ac:dyDescent="0.2">
      <c r="A232" s="150"/>
      <c r="B232" s="215"/>
      <c r="C232" s="131" t="s">
        <v>1276</v>
      </c>
      <c r="D232" s="32">
        <f t="shared" si="12"/>
        <v>8</v>
      </c>
      <c r="E232" s="32">
        <f t="shared" si="13"/>
        <v>24</v>
      </c>
      <c r="F232" s="32">
        <f t="shared" si="14"/>
        <v>2</v>
      </c>
      <c r="G232" s="32">
        <f t="shared" si="15"/>
        <v>0</v>
      </c>
      <c r="H232" s="69">
        <v>0</v>
      </c>
      <c r="I232" s="56" t="s">
        <v>50</v>
      </c>
      <c r="J232" s="56"/>
      <c r="K232" s="56"/>
      <c r="L232" s="56"/>
      <c r="M232" s="70">
        <f>C82</f>
        <v>0</v>
      </c>
      <c r="N232" s="70">
        <f>+C94</f>
        <v>0</v>
      </c>
    </row>
    <row r="233" spans="1:14" ht="15.75" x14ac:dyDescent="0.2">
      <c r="A233" s="150"/>
      <c r="B233" s="215"/>
      <c r="C233" s="131" t="s">
        <v>1277</v>
      </c>
      <c r="D233" s="32">
        <f t="shared" si="12"/>
        <v>8</v>
      </c>
      <c r="E233" s="32">
        <f t="shared" si="13"/>
        <v>24</v>
      </c>
      <c r="F233" s="32">
        <f t="shared" si="14"/>
        <v>2</v>
      </c>
      <c r="G233" s="32">
        <f t="shared" si="15"/>
        <v>0</v>
      </c>
      <c r="H233" s="69">
        <v>0</v>
      </c>
      <c r="I233" s="56" t="s">
        <v>50</v>
      </c>
      <c r="J233" s="56" t="s">
        <v>1189</v>
      </c>
      <c r="K233" s="56" t="s">
        <v>1189</v>
      </c>
      <c r="L233" s="56"/>
      <c r="M233" s="70">
        <f>C82</f>
        <v>0</v>
      </c>
      <c r="N233" s="70">
        <f>+C94+G94+H94</f>
        <v>0</v>
      </c>
    </row>
    <row r="234" spans="1:14" ht="15.75" x14ac:dyDescent="0.2">
      <c r="A234" s="150"/>
      <c r="B234" s="215"/>
      <c r="C234" s="131" t="s">
        <v>1278</v>
      </c>
      <c r="D234" s="32">
        <f t="shared" si="12"/>
        <v>4</v>
      </c>
      <c r="E234" s="32">
        <f t="shared" si="13"/>
        <v>16</v>
      </c>
      <c r="F234" s="32">
        <f t="shared" si="14"/>
        <v>1</v>
      </c>
      <c r="G234" s="32">
        <f t="shared" si="15"/>
        <v>0</v>
      </c>
      <c r="H234" s="69">
        <v>0</v>
      </c>
      <c r="I234" s="56" t="s">
        <v>47</v>
      </c>
      <c r="J234" s="56"/>
      <c r="K234" s="56"/>
      <c r="L234" s="56"/>
      <c r="M234" s="70">
        <f>C81</f>
        <v>0</v>
      </c>
      <c r="N234" s="70">
        <f>+C93</f>
        <v>0</v>
      </c>
    </row>
    <row r="235" spans="1:14" ht="15.75" x14ac:dyDescent="0.2">
      <c r="A235" s="150"/>
      <c r="B235" s="215"/>
      <c r="C235" s="131" t="s">
        <v>1279</v>
      </c>
      <c r="D235" s="32">
        <f t="shared" si="12"/>
        <v>12</v>
      </c>
      <c r="E235" s="32">
        <f t="shared" si="13"/>
        <v>48</v>
      </c>
      <c r="F235" s="32">
        <f t="shared" si="14"/>
        <v>4</v>
      </c>
      <c r="G235" s="32">
        <f t="shared" si="15"/>
        <v>0</v>
      </c>
      <c r="H235" s="69">
        <v>0</v>
      </c>
      <c r="I235" s="56" t="s">
        <v>45</v>
      </c>
      <c r="J235" s="56" t="s">
        <v>1189</v>
      </c>
      <c r="K235" s="56"/>
      <c r="L235" s="56"/>
      <c r="M235" s="70">
        <f>C83</f>
        <v>0</v>
      </c>
      <c r="N235" s="70">
        <f>+C95+G95</f>
        <v>0</v>
      </c>
    </row>
    <row r="236" spans="1:14" ht="15.75" x14ac:dyDescent="0.2">
      <c r="A236" s="150"/>
      <c r="B236" s="215"/>
      <c r="C236" s="131" t="s">
        <v>1280</v>
      </c>
      <c r="D236" s="32">
        <f t="shared" si="12"/>
        <v>12</v>
      </c>
      <c r="E236" s="32">
        <f t="shared" si="13"/>
        <v>48</v>
      </c>
      <c r="F236" s="32">
        <f t="shared" si="14"/>
        <v>4</v>
      </c>
      <c r="G236" s="32">
        <f t="shared" si="15"/>
        <v>0</v>
      </c>
      <c r="H236" s="69">
        <v>0</v>
      </c>
      <c r="I236" s="56" t="s">
        <v>45</v>
      </c>
      <c r="J236" s="56"/>
      <c r="K236" s="56"/>
      <c r="L236" s="56"/>
      <c r="M236" s="70">
        <f>C83</f>
        <v>0</v>
      </c>
      <c r="N236" s="70">
        <f>+C95</f>
        <v>0</v>
      </c>
    </row>
    <row r="237" spans="1:14" ht="15.75" x14ac:dyDescent="0.2">
      <c r="A237" s="150"/>
      <c r="B237" s="215"/>
      <c r="C237" s="131" t="s">
        <v>1281</v>
      </c>
      <c r="D237" s="32">
        <f t="shared" si="12"/>
        <v>8</v>
      </c>
      <c r="E237" s="32">
        <f t="shared" si="13"/>
        <v>24</v>
      </c>
      <c r="F237" s="32">
        <f t="shared" si="14"/>
        <v>2</v>
      </c>
      <c r="G237" s="32">
        <f t="shared" si="15"/>
        <v>0</v>
      </c>
      <c r="H237" s="69">
        <v>0</v>
      </c>
      <c r="I237" s="56" t="s">
        <v>50</v>
      </c>
      <c r="J237" s="56" t="s">
        <v>1189</v>
      </c>
      <c r="K237" s="56"/>
      <c r="L237" s="56"/>
      <c r="M237" s="70">
        <f>C82</f>
        <v>0</v>
      </c>
      <c r="N237" s="70">
        <f>+C94+G94</f>
        <v>0</v>
      </c>
    </row>
    <row r="238" spans="1:14" ht="15.75" x14ac:dyDescent="0.2">
      <c r="A238" s="150"/>
      <c r="B238" s="215"/>
      <c r="C238" s="131" t="s">
        <v>1589</v>
      </c>
      <c r="D238" s="32">
        <f t="shared" si="12"/>
        <v>8</v>
      </c>
      <c r="E238" s="32">
        <f t="shared" si="13"/>
        <v>24</v>
      </c>
      <c r="F238" s="32">
        <f t="shared" si="14"/>
        <v>2</v>
      </c>
      <c r="G238" s="32">
        <f t="shared" si="15"/>
        <v>0</v>
      </c>
      <c r="H238" s="69">
        <v>0</v>
      </c>
      <c r="I238" s="56" t="s">
        <v>50</v>
      </c>
      <c r="J238" s="56"/>
      <c r="K238" s="56" t="s">
        <v>1189</v>
      </c>
      <c r="L238" s="56"/>
      <c r="M238" s="70">
        <f>C82</f>
        <v>0</v>
      </c>
      <c r="N238" s="70">
        <f>+C94+H94</f>
        <v>0</v>
      </c>
    </row>
    <row r="239" spans="1:14" ht="15.75" x14ac:dyDescent="0.2">
      <c r="A239" s="33"/>
      <c r="B239" s="34"/>
      <c r="C239" s="23"/>
      <c r="D239" s="38"/>
      <c r="E239" s="38"/>
      <c r="F239" s="38"/>
      <c r="G239" s="38"/>
      <c r="H239" s="25"/>
      <c r="I239" s="11"/>
      <c r="J239" s="11"/>
      <c r="K239" s="11"/>
      <c r="L239" s="11"/>
      <c r="M239" s="37"/>
      <c r="N239" s="37"/>
    </row>
    <row r="240" spans="1:14" ht="15.75" customHeight="1" x14ac:dyDescent="0.2">
      <c r="A240" s="162" t="s">
        <v>146</v>
      </c>
      <c r="B240" s="163"/>
      <c r="C240" s="163"/>
      <c r="D240" s="163"/>
      <c r="E240" s="163"/>
      <c r="F240" s="164"/>
      <c r="G240" s="140" t="s">
        <v>130</v>
      </c>
      <c r="H240" s="141"/>
      <c r="I240" s="141"/>
      <c r="J240" s="141"/>
      <c r="K240" s="141"/>
      <c r="L240" s="141"/>
      <c r="M240" s="142"/>
      <c r="N240" s="36">
        <f>SUM(M204:M238)</f>
        <v>0</v>
      </c>
    </row>
    <row r="241" spans="1:14" ht="15.75" customHeight="1" x14ac:dyDescent="0.2">
      <c r="A241" s="113"/>
      <c r="B241" s="113"/>
      <c r="C241" s="113"/>
      <c r="D241" s="113"/>
      <c r="E241" s="113"/>
      <c r="F241" s="114"/>
      <c r="G241" s="140" t="s">
        <v>131</v>
      </c>
      <c r="H241" s="141"/>
      <c r="I241" s="141"/>
      <c r="J241" s="141"/>
      <c r="K241" s="141"/>
      <c r="L241" s="141"/>
      <c r="M241" s="142"/>
      <c r="N241" s="36">
        <f>SUM(N204:N238)</f>
        <v>0</v>
      </c>
    </row>
    <row r="242" spans="1:14" x14ac:dyDescent="0.2">
      <c r="A242" s="37"/>
      <c r="B242" s="37"/>
      <c r="C242" s="37"/>
      <c r="D242" s="37"/>
      <c r="E242" s="37"/>
      <c r="F242" s="115"/>
      <c r="G242" s="140" t="s">
        <v>132</v>
      </c>
      <c r="H242" s="141"/>
      <c r="I242" s="141"/>
      <c r="J242" s="141"/>
      <c r="K242" s="141"/>
      <c r="L242" s="141"/>
      <c r="M242" s="142"/>
      <c r="N242" s="36">
        <f>N241*12</f>
        <v>0</v>
      </c>
    </row>
    <row r="243" spans="1:14" ht="27.75" customHeight="1" x14ac:dyDescent="0.2">
      <c r="A243" s="37"/>
      <c r="B243" s="37"/>
      <c r="C243" s="37"/>
      <c r="D243" s="37"/>
      <c r="E243" s="37"/>
      <c r="F243" s="115"/>
      <c r="G243" s="143" t="s">
        <v>133</v>
      </c>
      <c r="H243" s="144"/>
      <c r="I243" s="144"/>
      <c r="J243" s="144"/>
      <c r="K243" s="144"/>
      <c r="L243" s="144"/>
      <c r="M243" s="145"/>
      <c r="N243" s="36">
        <f>N242+N240</f>
        <v>0</v>
      </c>
    </row>
    <row r="244" spans="1:14" ht="15.75" x14ac:dyDescent="0.2">
      <c r="A244" s="27"/>
      <c r="B244" s="28"/>
      <c r="C244" s="28"/>
      <c r="D244" s="29"/>
      <c r="E244" s="29"/>
      <c r="F244" s="29"/>
      <c r="G244" s="29"/>
      <c r="H244" s="30"/>
      <c r="I244" s="31"/>
      <c r="J244" s="11"/>
      <c r="K244" s="11"/>
      <c r="L244" s="11"/>
    </row>
    <row r="245" spans="1:14" x14ac:dyDescent="0.2">
      <c r="A245" s="17" t="s">
        <v>30</v>
      </c>
      <c r="B245" s="18" t="s">
        <v>127</v>
      </c>
      <c r="C245" s="18" t="s">
        <v>31</v>
      </c>
      <c r="D245" s="18" t="s">
        <v>32</v>
      </c>
      <c r="E245" s="18" t="s">
        <v>33</v>
      </c>
      <c r="F245" s="18" t="s">
        <v>8</v>
      </c>
      <c r="G245" s="18" t="s">
        <v>9</v>
      </c>
      <c r="H245" s="19" t="s">
        <v>34</v>
      </c>
      <c r="I245" s="82" t="s">
        <v>35</v>
      </c>
      <c r="J245" s="20" t="s">
        <v>27</v>
      </c>
      <c r="K245" s="20" t="s">
        <v>28</v>
      </c>
      <c r="L245" s="20" t="s">
        <v>8</v>
      </c>
      <c r="M245" s="20" t="s">
        <v>36</v>
      </c>
      <c r="N245" s="20" t="s">
        <v>37</v>
      </c>
    </row>
    <row r="246" spans="1:14" ht="15.75" x14ac:dyDescent="0.2">
      <c r="A246" s="195">
        <v>5</v>
      </c>
      <c r="B246" s="210" t="s">
        <v>181</v>
      </c>
      <c r="C246" s="127" t="s">
        <v>1413</v>
      </c>
      <c r="D246" s="32">
        <f t="shared" ref="D246:D268" si="16">VLOOKUP(MID($I246,1,1),$C$49:$G$55,2,FALSE)</f>
        <v>4</v>
      </c>
      <c r="E246" s="32">
        <f t="shared" ref="E246:E268" si="17">VLOOKUP(MID($I246,1,1),$C$49:$G$55,3,FALSE)</f>
        <v>16</v>
      </c>
      <c r="F246" s="32">
        <f t="shared" ref="F246:F268" si="18">VLOOKUP(MID($I246,1,1),$C$49:$G$55,4,FALSE)</f>
        <v>1</v>
      </c>
      <c r="G246" s="32">
        <f t="shared" ref="G246:G268" si="19">VLOOKUP(MID($I246,1,1),$C$49:$G$55,5,FALSE)</f>
        <v>0</v>
      </c>
      <c r="H246" s="25" t="str">
        <f>VLOOKUP(C246,CIDADES!$A$1:$B$645,2,FALSE)</f>
        <v>68</v>
      </c>
      <c r="I246" s="56" t="s">
        <v>47</v>
      </c>
      <c r="J246" s="56" t="s">
        <v>1189</v>
      </c>
      <c r="K246" s="56"/>
      <c r="L246" s="56"/>
      <c r="M246" s="70">
        <f>+C81</f>
        <v>0</v>
      </c>
      <c r="N246" s="70">
        <f>+C93+G93</f>
        <v>0</v>
      </c>
    </row>
    <row r="247" spans="1:14" ht="15.75" x14ac:dyDescent="0.2">
      <c r="A247" s="196"/>
      <c r="B247" s="211"/>
      <c r="C247" s="127" t="s">
        <v>1414</v>
      </c>
      <c r="D247" s="32">
        <f t="shared" si="16"/>
        <v>2</v>
      </c>
      <c r="E247" s="32">
        <f t="shared" si="17"/>
        <v>8</v>
      </c>
      <c r="F247" s="32">
        <f t="shared" si="18"/>
        <v>1</v>
      </c>
      <c r="G247" s="32">
        <f t="shared" si="19"/>
        <v>0</v>
      </c>
      <c r="H247" s="25" t="str">
        <f>VLOOKUP(C247,CIDADES!$A$1:$B$645,2,FALSE)</f>
        <v>95</v>
      </c>
      <c r="I247" s="56" t="s">
        <v>53</v>
      </c>
      <c r="J247" s="56"/>
      <c r="K247" s="56"/>
      <c r="L247" s="56"/>
      <c r="M247" s="70">
        <f>+C80</f>
        <v>0</v>
      </c>
      <c r="N247" s="70">
        <f>+C92</f>
        <v>0</v>
      </c>
    </row>
    <row r="248" spans="1:14" ht="15.75" x14ac:dyDescent="0.2">
      <c r="A248" s="196"/>
      <c r="B248" s="211"/>
      <c r="C248" s="127" t="s">
        <v>1415</v>
      </c>
      <c r="D248" s="32">
        <f t="shared" si="16"/>
        <v>8</v>
      </c>
      <c r="E248" s="32">
        <f t="shared" si="17"/>
        <v>24</v>
      </c>
      <c r="F248" s="32">
        <f t="shared" si="18"/>
        <v>2</v>
      </c>
      <c r="G248" s="32">
        <f t="shared" si="19"/>
        <v>0</v>
      </c>
      <c r="H248" s="25" t="str">
        <f>VLOOKUP(C248,CIDADES!$A$1:$B$645,2,FALSE)</f>
        <v>95</v>
      </c>
      <c r="I248" s="56" t="s">
        <v>50</v>
      </c>
      <c r="J248" s="56"/>
      <c r="K248" s="56"/>
      <c r="L248" s="56"/>
      <c r="M248" s="70">
        <f>+C82</f>
        <v>0</v>
      </c>
      <c r="N248" s="70">
        <f>+C94</f>
        <v>0</v>
      </c>
    </row>
    <row r="249" spans="1:14" ht="15.75" x14ac:dyDescent="0.2">
      <c r="A249" s="196"/>
      <c r="B249" s="212"/>
      <c r="C249" s="127" t="s">
        <v>1416</v>
      </c>
      <c r="D249" s="32">
        <f t="shared" si="16"/>
        <v>12</v>
      </c>
      <c r="E249" s="32">
        <f t="shared" si="17"/>
        <v>48</v>
      </c>
      <c r="F249" s="32">
        <f t="shared" si="18"/>
        <v>4</v>
      </c>
      <c r="G249" s="32">
        <f t="shared" si="19"/>
        <v>0</v>
      </c>
      <c r="H249" s="25" t="str">
        <f>VLOOKUP(C249,CIDADES!$A$1:$B$645,2,FALSE)</f>
        <v>77</v>
      </c>
      <c r="I249" s="56" t="s">
        <v>45</v>
      </c>
      <c r="J249" s="56"/>
      <c r="K249" s="56"/>
      <c r="L249" s="56"/>
      <c r="M249" s="70">
        <f>+C83</f>
        <v>0</v>
      </c>
      <c r="N249" s="70">
        <f>+C95</f>
        <v>0</v>
      </c>
    </row>
    <row r="250" spans="1:14" ht="18.75" customHeight="1" x14ac:dyDescent="0.2">
      <c r="A250" s="196"/>
      <c r="B250" s="83" t="s">
        <v>1417</v>
      </c>
      <c r="C250" s="127" t="s">
        <v>1418</v>
      </c>
      <c r="D250" s="32">
        <f t="shared" si="16"/>
        <v>2</v>
      </c>
      <c r="E250" s="32">
        <f t="shared" si="17"/>
        <v>8</v>
      </c>
      <c r="F250" s="32">
        <f t="shared" si="18"/>
        <v>1</v>
      </c>
      <c r="G250" s="32">
        <f t="shared" si="19"/>
        <v>0</v>
      </c>
      <c r="H250" s="25" t="str">
        <f>VLOOKUP(C250,CIDADES!$A$1:$B$645,2,FALSE)</f>
        <v>161</v>
      </c>
      <c r="I250" s="56" t="s">
        <v>38</v>
      </c>
      <c r="J250" s="56"/>
      <c r="K250" s="56"/>
      <c r="L250" s="56"/>
      <c r="M250" s="70">
        <f>+D80</f>
        <v>0</v>
      </c>
      <c r="N250" s="70">
        <f>+D92</f>
        <v>0</v>
      </c>
    </row>
    <row r="251" spans="1:14" ht="18.75" customHeight="1" x14ac:dyDescent="0.2">
      <c r="A251" s="196"/>
      <c r="B251" s="217" t="s">
        <v>1122</v>
      </c>
      <c r="C251" s="127" t="s">
        <v>1596</v>
      </c>
      <c r="D251" s="32">
        <f t="shared" si="16"/>
        <v>2</v>
      </c>
      <c r="E251" s="32">
        <f t="shared" si="17"/>
        <v>8</v>
      </c>
      <c r="F251" s="32">
        <f t="shared" si="18"/>
        <v>1</v>
      </c>
      <c r="G251" s="32">
        <f t="shared" si="19"/>
        <v>0</v>
      </c>
      <c r="H251" s="25" t="str">
        <f>VLOOKUP(C251,CIDADES!$A$1:$B$645,2,FALSE)</f>
        <v>115</v>
      </c>
      <c r="I251" s="56" t="s">
        <v>38</v>
      </c>
      <c r="J251" s="56"/>
      <c r="K251" s="56"/>
      <c r="L251" s="56"/>
      <c r="M251" s="70">
        <f>+D80</f>
        <v>0</v>
      </c>
      <c r="N251" s="70">
        <f>+D92</f>
        <v>0</v>
      </c>
    </row>
    <row r="252" spans="1:14" ht="31.5" x14ac:dyDescent="0.2">
      <c r="A252" s="196"/>
      <c r="B252" s="211"/>
      <c r="C252" s="127" t="s">
        <v>1419</v>
      </c>
      <c r="D252" s="32">
        <f t="shared" si="16"/>
        <v>2</v>
      </c>
      <c r="E252" s="32">
        <f t="shared" si="17"/>
        <v>8</v>
      </c>
      <c r="F252" s="32">
        <f t="shared" si="18"/>
        <v>1</v>
      </c>
      <c r="G252" s="32">
        <f t="shared" si="19"/>
        <v>0</v>
      </c>
      <c r="H252" s="25" t="str">
        <f>VLOOKUP(C252,CIDADES!$A$1:$B$645,2,FALSE)</f>
        <v>206</v>
      </c>
      <c r="I252" s="56" t="s">
        <v>38</v>
      </c>
      <c r="J252" s="56"/>
      <c r="K252" s="56"/>
      <c r="L252" s="56"/>
      <c r="M252" s="70">
        <f>+D80</f>
        <v>0</v>
      </c>
      <c r="N252" s="70">
        <f>+D92</f>
        <v>0</v>
      </c>
    </row>
    <row r="253" spans="1:14" ht="15.75" x14ac:dyDescent="0.2">
      <c r="A253" s="196"/>
      <c r="B253" s="211"/>
      <c r="C253" s="127" t="s">
        <v>1420</v>
      </c>
      <c r="D253" s="32">
        <f t="shared" si="16"/>
        <v>8</v>
      </c>
      <c r="E253" s="32">
        <f t="shared" si="17"/>
        <v>24</v>
      </c>
      <c r="F253" s="32">
        <f t="shared" si="18"/>
        <v>2</v>
      </c>
      <c r="G253" s="32">
        <f t="shared" si="19"/>
        <v>0</v>
      </c>
      <c r="H253" s="25" t="str">
        <f>VLOOKUP(C253,CIDADES!$A$1:$B$645,2,FALSE)</f>
        <v>178</v>
      </c>
      <c r="I253" s="56" t="s">
        <v>114</v>
      </c>
      <c r="J253" s="56"/>
      <c r="K253" s="56"/>
      <c r="L253" s="56"/>
      <c r="M253" s="70">
        <f>+D82</f>
        <v>0</v>
      </c>
      <c r="N253" s="70">
        <f>+D94</f>
        <v>0</v>
      </c>
    </row>
    <row r="254" spans="1:14" ht="15.75" x14ac:dyDescent="0.2">
      <c r="A254" s="196"/>
      <c r="B254" s="211"/>
      <c r="C254" s="127" t="s">
        <v>1421</v>
      </c>
      <c r="D254" s="32">
        <f t="shared" si="16"/>
        <v>4</v>
      </c>
      <c r="E254" s="32">
        <f t="shared" si="17"/>
        <v>16</v>
      </c>
      <c r="F254" s="32">
        <f t="shared" si="18"/>
        <v>1</v>
      </c>
      <c r="G254" s="32">
        <f t="shared" si="19"/>
        <v>0</v>
      </c>
      <c r="H254" s="25" t="str">
        <f>VLOOKUP(C254,CIDADES!$A$1:$B$645,2,FALSE)</f>
        <v>220</v>
      </c>
      <c r="I254" s="56" t="s">
        <v>43</v>
      </c>
      <c r="J254" s="56" t="s">
        <v>1189</v>
      </c>
      <c r="K254" s="56"/>
      <c r="L254" s="56"/>
      <c r="M254" s="70">
        <f>+D81</f>
        <v>0</v>
      </c>
      <c r="N254" s="70">
        <f>+D93+G93</f>
        <v>0</v>
      </c>
    </row>
    <row r="255" spans="1:14" ht="15.75" x14ac:dyDescent="0.2">
      <c r="A255" s="196"/>
      <c r="B255" s="211"/>
      <c r="C255" s="127" t="s">
        <v>1422</v>
      </c>
      <c r="D255" s="32">
        <f t="shared" si="16"/>
        <v>4</v>
      </c>
      <c r="E255" s="32">
        <f t="shared" si="17"/>
        <v>16</v>
      </c>
      <c r="F255" s="32">
        <f t="shared" si="18"/>
        <v>1</v>
      </c>
      <c r="G255" s="32">
        <f t="shared" si="19"/>
        <v>0</v>
      </c>
      <c r="H255" s="25" t="str">
        <f>VLOOKUP(C255,CIDADES!$A$1:$B$645,2,FALSE)</f>
        <v>175</v>
      </c>
      <c r="I255" s="56" t="s">
        <v>43</v>
      </c>
      <c r="J255" s="56"/>
      <c r="K255" s="56"/>
      <c r="L255" s="56"/>
      <c r="M255" s="70">
        <f>+D81</f>
        <v>0</v>
      </c>
      <c r="N255" s="70">
        <f>+D93</f>
        <v>0</v>
      </c>
    </row>
    <row r="256" spans="1:14" ht="15.75" x14ac:dyDescent="0.2">
      <c r="A256" s="196"/>
      <c r="B256" s="211"/>
      <c r="C256" s="127" t="s">
        <v>1597</v>
      </c>
      <c r="D256" s="32">
        <f t="shared" si="16"/>
        <v>2</v>
      </c>
      <c r="E256" s="32">
        <f t="shared" si="17"/>
        <v>8</v>
      </c>
      <c r="F256" s="32">
        <f t="shared" si="18"/>
        <v>1</v>
      </c>
      <c r="G256" s="32">
        <f t="shared" si="19"/>
        <v>0</v>
      </c>
      <c r="H256" s="25" t="str">
        <f>VLOOKUP(C256,CIDADES!$A$1:$B$645,2,FALSE)</f>
        <v>207</v>
      </c>
      <c r="I256" s="56" t="s">
        <v>38</v>
      </c>
      <c r="J256" s="56"/>
      <c r="K256" s="56"/>
      <c r="L256" s="56"/>
      <c r="M256" s="70">
        <f>+D80</f>
        <v>0</v>
      </c>
      <c r="N256" s="70">
        <f>+D92</f>
        <v>0</v>
      </c>
    </row>
    <row r="257" spans="1:14" ht="15.75" x14ac:dyDescent="0.2">
      <c r="A257" s="196"/>
      <c r="B257" s="211"/>
      <c r="C257" s="127" t="s">
        <v>1423</v>
      </c>
      <c r="D257" s="32">
        <f t="shared" si="16"/>
        <v>4</v>
      </c>
      <c r="E257" s="32">
        <f t="shared" si="17"/>
        <v>16</v>
      </c>
      <c r="F257" s="32">
        <f t="shared" si="18"/>
        <v>1</v>
      </c>
      <c r="G257" s="32">
        <f t="shared" si="19"/>
        <v>0</v>
      </c>
      <c r="H257" s="25" t="str">
        <f>VLOOKUP(C257,CIDADES!$A$1:$B$645,2,FALSE)</f>
        <v>82</v>
      </c>
      <c r="I257" s="56" t="s">
        <v>47</v>
      </c>
      <c r="J257" s="56"/>
      <c r="K257" s="56"/>
      <c r="L257" s="56"/>
      <c r="M257" s="70">
        <f>+C81</f>
        <v>0</v>
      </c>
      <c r="N257" s="70">
        <f>+C93</f>
        <v>0</v>
      </c>
    </row>
    <row r="258" spans="1:14" ht="15.75" x14ac:dyDescent="0.2">
      <c r="A258" s="196"/>
      <c r="B258" s="211"/>
      <c r="C258" s="127" t="s">
        <v>1423</v>
      </c>
      <c r="D258" s="32">
        <f t="shared" si="16"/>
        <v>4</v>
      </c>
      <c r="E258" s="32">
        <f t="shared" si="17"/>
        <v>16</v>
      </c>
      <c r="F258" s="32">
        <f t="shared" si="18"/>
        <v>1</v>
      </c>
      <c r="G258" s="32">
        <f t="shared" si="19"/>
        <v>0</v>
      </c>
      <c r="H258" s="25" t="str">
        <f>VLOOKUP(C258,CIDADES!$A$1:$B$645,2,FALSE)</f>
        <v>82</v>
      </c>
      <c r="I258" s="56" t="s">
        <v>47</v>
      </c>
      <c r="J258" s="56" t="s">
        <v>1189</v>
      </c>
      <c r="K258" s="56" t="s">
        <v>1189</v>
      </c>
      <c r="L258" s="56"/>
      <c r="M258" s="70">
        <f>+C81</f>
        <v>0</v>
      </c>
      <c r="N258" s="70">
        <f>+C93+G93+H93</f>
        <v>0</v>
      </c>
    </row>
    <row r="259" spans="1:14" ht="15.75" x14ac:dyDescent="0.2">
      <c r="A259" s="196"/>
      <c r="B259" s="211"/>
      <c r="C259" s="127" t="s">
        <v>1424</v>
      </c>
      <c r="D259" s="32">
        <f t="shared" si="16"/>
        <v>4</v>
      </c>
      <c r="E259" s="32">
        <f t="shared" si="17"/>
        <v>16</v>
      </c>
      <c r="F259" s="32">
        <f t="shared" si="18"/>
        <v>1</v>
      </c>
      <c r="G259" s="32">
        <f t="shared" si="19"/>
        <v>0</v>
      </c>
      <c r="H259" s="25" t="str">
        <f>VLOOKUP(C259,CIDADES!$A$1:$B$645,2,FALSE)</f>
        <v>190</v>
      </c>
      <c r="I259" s="56" t="s">
        <v>43</v>
      </c>
      <c r="J259" s="56" t="s">
        <v>1189</v>
      </c>
      <c r="K259" s="56"/>
      <c r="L259" s="56"/>
      <c r="M259" s="70">
        <f>+D81</f>
        <v>0</v>
      </c>
      <c r="N259" s="70">
        <f>+D93+G93</f>
        <v>0</v>
      </c>
    </row>
    <row r="260" spans="1:14" ht="15.75" x14ac:dyDescent="0.2">
      <c r="A260" s="196"/>
      <c r="B260" s="211"/>
      <c r="C260" s="127" t="s">
        <v>1425</v>
      </c>
      <c r="D260" s="32">
        <f t="shared" si="16"/>
        <v>2</v>
      </c>
      <c r="E260" s="32">
        <f t="shared" si="17"/>
        <v>8</v>
      </c>
      <c r="F260" s="32">
        <f t="shared" si="18"/>
        <v>1</v>
      </c>
      <c r="G260" s="32">
        <f t="shared" si="19"/>
        <v>0</v>
      </c>
      <c r="H260" s="25" t="str">
        <f>VLOOKUP(C260,CIDADES!$A$1:$B$645,2,FALSE)</f>
        <v>125</v>
      </c>
      <c r="I260" s="56" t="s">
        <v>38</v>
      </c>
      <c r="J260" s="56"/>
      <c r="K260" s="56"/>
      <c r="L260" s="56"/>
      <c r="M260" s="70">
        <f>+D80</f>
        <v>0</v>
      </c>
      <c r="N260" s="70">
        <f>+D92</f>
        <v>0</v>
      </c>
    </row>
    <row r="261" spans="1:14" ht="15.75" x14ac:dyDescent="0.2">
      <c r="A261" s="196"/>
      <c r="B261" s="211"/>
      <c r="C261" s="127" t="s">
        <v>1426</v>
      </c>
      <c r="D261" s="32">
        <f t="shared" si="16"/>
        <v>4</v>
      </c>
      <c r="E261" s="32">
        <f t="shared" si="17"/>
        <v>16</v>
      </c>
      <c r="F261" s="32">
        <f t="shared" si="18"/>
        <v>1</v>
      </c>
      <c r="G261" s="32">
        <f t="shared" si="19"/>
        <v>0</v>
      </c>
      <c r="H261" s="25" t="str">
        <f>VLOOKUP(C261,CIDADES!$A$1:$B$645,2,FALSE)</f>
        <v>146</v>
      </c>
      <c r="I261" s="56" t="s">
        <v>43</v>
      </c>
      <c r="J261" s="56"/>
      <c r="K261" s="56"/>
      <c r="L261" s="56"/>
      <c r="M261" s="70">
        <f>+D81</f>
        <v>0</v>
      </c>
      <c r="N261" s="70">
        <f>+D93</f>
        <v>0</v>
      </c>
    </row>
    <row r="262" spans="1:14" ht="31.5" x14ac:dyDescent="0.2">
      <c r="A262" s="196"/>
      <c r="B262" s="211"/>
      <c r="C262" s="127" t="s">
        <v>1427</v>
      </c>
      <c r="D262" s="32">
        <f t="shared" si="16"/>
        <v>8</v>
      </c>
      <c r="E262" s="32">
        <f t="shared" si="17"/>
        <v>24</v>
      </c>
      <c r="F262" s="32">
        <f t="shared" si="18"/>
        <v>2</v>
      </c>
      <c r="G262" s="32">
        <f t="shared" si="19"/>
        <v>0</v>
      </c>
      <c r="H262" s="25" t="str">
        <f>VLOOKUP(C262,CIDADES!$A$1:$B$645,2,FALSE)</f>
        <v>94</v>
      </c>
      <c r="I262" s="56" t="s">
        <v>50</v>
      </c>
      <c r="J262" s="56" t="s">
        <v>1189</v>
      </c>
      <c r="K262" s="56"/>
      <c r="L262" s="56"/>
      <c r="M262" s="70">
        <f>+C82</f>
        <v>0</v>
      </c>
      <c r="N262" s="70">
        <f>+C94+G94</f>
        <v>0</v>
      </c>
    </row>
    <row r="263" spans="1:14" ht="31.5" x14ac:dyDescent="0.2">
      <c r="A263" s="196"/>
      <c r="B263" s="211"/>
      <c r="C263" s="127" t="s">
        <v>1427</v>
      </c>
      <c r="D263" s="32">
        <f t="shared" si="16"/>
        <v>2</v>
      </c>
      <c r="E263" s="32">
        <f t="shared" si="17"/>
        <v>8</v>
      </c>
      <c r="F263" s="32">
        <f t="shared" si="18"/>
        <v>1</v>
      </c>
      <c r="G263" s="32">
        <f t="shared" si="19"/>
        <v>0</v>
      </c>
      <c r="H263" s="25" t="str">
        <f>VLOOKUP(C263,CIDADES!$A$1:$B$645,2,FALSE)</f>
        <v>94</v>
      </c>
      <c r="I263" s="56" t="s">
        <v>53</v>
      </c>
      <c r="J263" s="56" t="s">
        <v>1189</v>
      </c>
      <c r="K263" s="56"/>
      <c r="L263" s="56"/>
      <c r="M263" s="70">
        <f>C80</f>
        <v>0</v>
      </c>
      <c r="N263" s="70">
        <f>C92+G92</f>
        <v>0</v>
      </c>
    </row>
    <row r="264" spans="1:14" ht="15.75" x14ac:dyDescent="0.2">
      <c r="A264" s="196"/>
      <c r="B264" s="211"/>
      <c r="C264" s="127" t="s">
        <v>1428</v>
      </c>
      <c r="D264" s="32">
        <f t="shared" si="16"/>
        <v>4</v>
      </c>
      <c r="E264" s="32">
        <f t="shared" si="17"/>
        <v>16</v>
      </c>
      <c r="F264" s="32">
        <f t="shared" si="18"/>
        <v>1</v>
      </c>
      <c r="G264" s="32">
        <f t="shared" si="19"/>
        <v>0</v>
      </c>
      <c r="H264" s="25" t="str">
        <f>VLOOKUP(C264,CIDADES!$A$1:$B$645,2,FALSE)</f>
        <v>130</v>
      </c>
      <c r="I264" s="56" t="s">
        <v>43</v>
      </c>
      <c r="J264" s="56"/>
      <c r="K264" s="56" t="s">
        <v>1189</v>
      </c>
      <c r="L264" s="56"/>
      <c r="M264" s="70">
        <f>+D81</f>
        <v>0</v>
      </c>
      <c r="N264" s="70">
        <f>C93+G93</f>
        <v>0</v>
      </c>
    </row>
    <row r="265" spans="1:14" ht="15.75" x14ac:dyDescent="0.2">
      <c r="A265" s="196"/>
      <c r="B265" s="211"/>
      <c r="C265" s="127" t="s">
        <v>1428</v>
      </c>
      <c r="D265" s="32">
        <f t="shared" si="16"/>
        <v>8</v>
      </c>
      <c r="E265" s="32">
        <f t="shared" si="17"/>
        <v>24</v>
      </c>
      <c r="F265" s="32">
        <f t="shared" si="18"/>
        <v>2</v>
      </c>
      <c r="G265" s="32">
        <f t="shared" si="19"/>
        <v>0</v>
      </c>
      <c r="H265" s="25" t="str">
        <f>VLOOKUP(C265,CIDADES!$A$1:$B$645,2,FALSE)</f>
        <v>130</v>
      </c>
      <c r="I265" s="56" t="s">
        <v>114</v>
      </c>
      <c r="J265" s="56" t="s">
        <v>1189</v>
      </c>
      <c r="K265" s="56" t="s">
        <v>1189</v>
      </c>
      <c r="L265" s="56"/>
      <c r="M265" s="70">
        <f>+D82</f>
        <v>0</v>
      </c>
      <c r="N265" s="70">
        <f>+D94+G94+H94</f>
        <v>0</v>
      </c>
    </row>
    <row r="266" spans="1:14" ht="15.75" x14ac:dyDescent="0.2">
      <c r="A266" s="196"/>
      <c r="B266" s="211"/>
      <c r="C266" s="128" t="s">
        <v>1428</v>
      </c>
      <c r="D266" s="32">
        <f t="shared" si="16"/>
        <v>8</v>
      </c>
      <c r="E266" s="32">
        <f t="shared" si="17"/>
        <v>24</v>
      </c>
      <c r="F266" s="32">
        <f t="shared" si="18"/>
        <v>2</v>
      </c>
      <c r="G266" s="32">
        <f t="shared" si="19"/>
        <v>0</v>
      </c>
      <c r="H266" s="25" t="str">
        <f>VLOOKUP(C266,CIDADES!$A$1:$B$645,2,FALSE)</f>
        <v>130</v>
      </c>
      <c r="I266" s="137" t="s">
        <v>114</v>
      </c>
      <c r="J266" s="56" t="s">
        <v>1189</v>
      </c>
      <c r="K266" s="56" t="s">
        <v>1189</v>
      </c>
      <c r="L266" s="56"/>
      <c r="M266" s="70">
        <f>D82</f>
        <v>0</v>
      </c>
      <c r="N266" s="70">
        <f>D94+G94+H94</f>
        <v>0</v>
      </c>
    </row>
    <row r="267" spans="1:14" ht="15.75" x14ac:dyDescent="0.2">
      <c r="A267" s="196"/>
      <c r="B267" s="211"/>
      <c r="C267" s="128" t="s">
        <v>1428</v>
      </c>
      <c r="D267" s="32">
        <f t="shared" si="16"/>
        <v>8</v>
      </c>
      <c r="E267" s="32">
        <f t="shared" si="17"/>
        <v>24</v>
      </c>
      <c r="F267" s="32">
        <f t="shared" si="18"/>
        <v>2</v>
      </c>
      <c r="G267" s="32">
        <f t="shared" si="19"/>
        <v>0</v>
      </c>
      <c r="H267" s="25" t="str">
        <f>VLOOKUP(C267,CIDADES!$A$1:$B$645,2,FALSE)</f>
        <v>130</v>
      </c>
      <c r="I267" s="137" t="s">
        <v>114</v>
      </c>
      <c r="J267" s="56"/>
      <c r="K267" s="56"/>
      <c r="L267" s="56"/>
      <c r="M267" s="70">
        <f>+D82</f>
        <v>0</v>
      </c>
      <c r="N267" s="70">
        <f>+D94</f>
        <v>0</v>
      </c>
    </row>
    <row r="268" spans="1:14" ht="15.75" x14ac:dyDescent="0.2">
      <c r="A268" s="196"/>
      <c r="B268" s="212"/>
      <c r="C268" s="128" t="s">
        <v>1429</v>
      </c>
      <c r="D268" s="32">
        <f t="shared" si="16"/>
        <v>4</v>
      </c>
      <c r="E268" s="32">
        <f t="shared" si="17"/>
        <v>16</v>
      </c>
      <c r="F268" s="32">
        <f t="shared" si="18"/>
        <v>1</v>
      </c>
      <c r="G268" s="32">
        <f t="shared" si="19"/>
        <v>0</v>
      </c>
      <c r="H268" s="25" t="str">
        <f>VLOOKUP(C268,CIDADES!$A$1:$B$645,2,FALSE)</f>
        <v>223</v>
      </c>
      <c r="I268" s="137" t="s">
        <v>43</v>
      </c>
      <c r="J268" s="56"/>
      <c r="K268" s="56"/>
      <c r="L268" s="56"/>
      <c r="M268" s="70">
        <f>+D81</f>
        <v>0</v>
      </c>
      <c r="N268" s="70">
        <f>+D93</f>
        <v>0</v>
      </c>
    </row>
    <row r="269" spans="1:14" ht="15.75" x14ac:dyDescent="0.2">
      <c r="A269" s="22"/>
      <c r="B269" s="23"/>
      <c r="C269" s="23"/>
      <c r="D269" s="24"/>
      <c r="E269" s="24"/>
      <c r="F269" s="24"/>
      <c r="G269" s="24"/>
      <c r="H269" s="25"/>
      <c r="I269" s="26"/>
      <c r="J269" s="35"/>
      <c r="K269" s="35"/>
      <c r="L269" s="35"/>
    </row>
    <row r="270" spans="1:14" ht="15.75" customHeight="1" x14ac:dyDescent="0.2">
      <c r="A270" s="162" t="s">
        <v>172</v>
      </c>
      <c r="B270" s="163"/>
      <c r="C270" s="163"/>
      <c r="D270" s="163"/>
      <c r="E270" s="163"/>
      <c r="F270" s="164"/>
      <c r="G270" s="140" t="s">
        <v>130</v>
      </c>
      <c r="H270" s="141"/>
      <c r="I270" s="141"/>
      <c r="J270" s="141"/>
      <c r="K270" s="141"/>
      <c r="L270" s="141"/>
      <c r="M270" s="142"/>
      <c r="N270" s="36">
        <f>SUM(M246:M268)</f>
        <v>0</v>
      </c>
    </row>
    <row r="271" spans="1:14" ht="15.75" customHeight="1" x14ac:dyDescent="0.2">
      <c r="A271" s="113"/>
      <c r="B271" s="113"/>
      <c r="C271" s="113"/>
      <c r="D271" s="113"/>
      <c r="E271" s="113"/>
      <c r="F271" s="114"/>
      <c r="G271" s="140" t="s">
        <v>131</v>
      </c>
      <c r="H271" s="141"/>
      <c r="I271" s="141"/>
      <c r="J271" s="141"/>
      <c r="K271" s="141"/>
      <c r="L271" s="141"/>
      <c r="M271" s="142"/>
      <c r="N271" s="36">
        <f>SUM(N246:N268)</f>
        <v>0</v>
      </c>
    </row>
    <row r="272" spans="1:14" x14ac:dyDescent="0.2">
      <c r="A272" s="37"/>
      <c r="B272" s="37"/>
      <c r="C272" s="37"/>
      <c r="D272" s="37"/>
      <c r="E272" s="37"/>
      <c r="F272" s="115"/>
      <c r="G272" s="140" t="s">
        <v>132</v>
      </c>
      <c r="H272" s="141"/>
      <c r="I272" s="141"/>
      <c r="J272" s="141"/>
      <c r="K272" s="141"/>
      <c r="L272" s="141"/>
      <c r="M272" s="142"/>
      <c r="N272" s="36">
        <f>N271*12</f>
        <v>0</v>
      </c>
    </row>
    <row r="273" spans="1:14" ht="28.5" customHeight="1" x14ac:dyDescent="0.2">
      <c r="A273" s="37"/>
      <c r="B273" s="37"/>
      <c r="C273" s="37"/>
      <c r="D273" s="37"/>
      <c r="E273" s="37"/>
      <c r="F273" s="115"/>
      <c r="G273" s="143" t="s">
        <v>133</v>
      </c>
      <c r="H273" s="144"/>
      <c r="I273" s="144"/>
      <c r="J273" s="144"/>
      <c r="K273" s="144"/>
      <c r="L273" s="144"/>
      <c r="M273" s="145"/>
      <c r="N273" s="36">
        <f>N272+N270</f>
        <v>0</v>
      </c>
    </row>
    <row r="274" spans="1:14" ht="15.75" x14ac:dyDescent="0.2">
      <c r="A274" s="33"/>
      <c r="B274" s="34"/>
      <c r="C274" s="34"/>
      <c r="D274" s="38"/>
      <c r="E274" s="38"/>
      <c r="F274" s="38"/>
      <c r="G274" s="38"/>
      <c r="H274" s="21"/>
      <c r="I274" s="35"/>
      <c r="J274" s="35"/>
      <c r="K274" s="35"/>
      <c r="L274" s="35"/>
      <c r="M274" s="37"/>
      <c r="N274" s="37"/>
    </row>
    <row r="275" spans="1:14" x14ac:dyDescent="0.2"/>
    <row r="276" spans="1:14" x14ac:dyDescent="0.2"/>
    <row r="277" spans="1:14" ht="18" x14ac:dyDescent="0.2">
      <c r="B277" s="116" t="s">
        <v>74</v>
      </c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</row>
    <row r="278" spans="1:14" ht="18" x14ac:dyDescent="0.2">
      <c r="A278" s="13"/>
      <c r="B278" s="206" t="s">
        <v>58</v>
      </c>
      <c r="C278" s="206"/>
      <c r="D278" s="206"/>
      <c r="E278" s="206"/>
      <c r="F278" s="214">
        <f>+N270+N240+N197+N154+N129</f>
        <v>0</v>
      </c>
      <c r="G278" s="214"/>
      <c r="H278" s="214"/>
      <c r="I278" s="214"/>
      <c r="J278" s="214"/>
      <c r="K278" s="214"/>
      <c r="L278" s="214"/>
      <c r="M278" s="214"/>
      <c r="N278" s="214"/>
    </row>
    <row r="279" spans="1:14" ht="18" x14ac:dyDescent="0.2">
      <c r="A279" s="13"/>
      <c r="B279" s="206" t="s">
        <v>59</v>
      </c>
      <c r="C279" s="206"/>
      <c r="D279" s="206"/>
      <c r="E279" s="206"/>
      <c r="F279" s="214">
        <f>+N271+N241+N198+N155+N130</f>
        <v>0</v>
      </c>
      <c r="G279" s="214"/>
      <c r="H279" s="214"/>
      <c r="I279" s="214"/>
      <c r="J279" s="214"/>
      <c r="K279" s="214"/>
      <c r="L279" s="214"/>
      <c r="M279" s="214"/>
      <c r="N279" s="214"/>
    </row>
    <row r="280" spans="1:14" ht="18" x14ac:dyDescent="0.2">
      <c r="A280" s="13"/>
      <c r="B280" s="206" t="s">
        <v>60</v>
      </c>
      <c r="C280" s="206"/>
      <c r="D280" s="206"/>
      <c r="E280" s="206"/>
      <c r="F280" s="214">
        <f>F279*12</f>
        <v>0</v>
      </c>
      <c r="G280" s="214"/>
      <c r="H280" s="214"/>
      <c r="I280" s="214"/>
      <c r="J280" s="214"/>
      <c r="K280" s="214"/>
      <c r="L280" s="214"/>
      <c r="M280" s="214"/>
      <c r="N280" s="214"/>
    </row>
    <row r="281" spans="1:14" ht="38.25" customHeight="1" x14ac:dyDescent="0.2">
      <c r="A281" s="13"/>
      <c r="B281" s="213" t="s">
        <v>211</v>
      </c>
      <c r="C281" s="213"/>
      <c r="D281" s="213"/>
      <c r="E281" s="213"/>
      <c r="F281" s="214">
        <f>F280+F278</f>
        <v>0</v>
      </c>
      <c r="G281" s="214"/>
      <c r="H281" s="214"/>
      <c r="I281" s="214"/>
      <c r="J281" s="214"/>
      <c r="K281" s="214"/>
      <c r="L281" s="214"/>
      <c r="M281" s="214"/>
      <c r="N281" s="214"/>
    </row>
    <row r="282" spans="1:14" ht="18" x14ac:dyDescent="0.25">
      <c r="B282" s="66"/>
      <c r="C282" s="66"/>
      <c r="D282" s="66"/>
      <c r="E282" s="66"/>
      <c r="F282" s="65"/>
      <c r="G282" s="65"/>
      <c r="H282" s="65"/>
      <c r="I282" s="65"/>
      <c r="J282" s="65"/>
      <c r="K282" s="65"/>
      <c r="L282" s="65"/>
    </row>
    <row r="283" spans="1:14" ht="6.75" customHeight="1" x14ac:dyDescent="0.2"/>
    <row r="284" spans="1:14" ht="15" x14ac:dyDescent="0.25">
      <c r="A284" s="46" t="s">
        <v>100</v>
      </c>
    </row>
    <row r="285" spans="1:14" x14ac:dyDescent="0.2"/>
    <row r="286" spans="1:14" x14ac:dyDescent="0.2"/>
    <row r="287" spans="1:14" x14ac:dyDescent="0.2"/>
    <row r="288" spans="1:14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spans="1:1" x14ac:dyDescent="0.2"/>
    <row r="306" spans="1:1" x14ac:dyDescent="0.2"/>
    <row r="307" spans="1:1" x14ac:dyDescent="0.2"/>
    <row r="308" spans="1:1" x14ac:dyDescent="0.2"/>
    <row r="309" spans="1:1" x14ac:dyDescent="0.2"/>
    <row r="310" spans="1:1" x14ac:dyDescent="0.2"/>
    <row r="311" spans="1:1" x14ac:dyDescent="0.2"/>
    <row r="312" spans="1:1" x14ac:dyDescent="0.2"/>
    <row r="313" spans="1:1" x14ac:dyDescent="0.2"/>
    <row r="314" spans="1:1" x14ac:dyDescent="0.2"/>
    <row r="315" spans="1:1" x14ac:dyDescent="0.2"/>
    <row r="316" spans="1:1" x14ac:dyDescent="0.2"/>
    <row r="317" spans="1:1" x14ac:dyDescent="0.2">
      <c r="A317" s="63" t="s">
        <v>101</v>
      </c>
    </row>
    <row r="318" spans="1:1" x14ac:dyDescent="0.2"/>
    <row r="319" spans="1:1" x14ac:dyDescent="0.2"/>
    <row r="320" spans="1:1" x14ac:dyDescent="0.2"/>
    <row r="321" spans="1:12" x14ac:dyDescent="0.2"/>
    <row r="322" spans="1:12" x14ac:dyDescent="0.2"/>
    <row r="323" spans="1:12" x14ac:dyDescent="0.2"/>
    <row r="324" spans="1:12" x14ac:dyDescent="0.2"/>
    <row r="325" spans="1:12" x14ac:dyDescent="0.2">
      <c r="A325" s="63" t="s">
        <v>103</v>
      </c>
    </row>
    <row r="326" spans="1:12" x14ac:dyDescent="0.2"/>
    <row r="327" spans="1:12" x14ac:dyDescent="0.2"/>
    <row r="328" spans="1:12" x14ac:dyDescent="0.2"/>
    <row r="329" spans="1:12" x14ac:dyDescent="0.2"/>
    <row r="330" spans="1:12" x14ac:dyDescent="0.2">
      <c r="A330" s="63" t="s">
        <v>102</v>
      </c>
    </row>
    <row r="331" spans="1:12" x14ac:dyDescent="0.2"/>
    <row r="332" spans="1:12" x14ac:dyDescent="0.2">
      <c r="B332" s="39" t="s">
        <v>98</v>
      </c>
      <c r="C332" s="39"/>
      <c r="D332" s="39"/>
      <c r="E332" s="39"/>
      <c r="F332" s="39"/>
      <c r="G332" s="39"/>
      <c r="H332" s="39"/>
      <c r="I332" s="39"/>
      <c r="J332" s="39"/>
      <c r="K332" s="39"/>
      <c r="L332" s="39"/>
    </row>
    <row r="333" spans="1:12" x14ac:dyDescent="0.2"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</row>
    <row r="334" spans="1:12" x14ac:dyDescent="0.2">
      <c r="B334" s="39" t="s">
        <v>75</v>
      </c>
      <c r="C334" s="39"/>
      <c r="D334" s="39" t="s">
        <v>76</v>
      </c>
      <c r="E334" s="194"/>
      <c r="F334" s="194"/>
      <c r="G334" s="41" t="s">
        <v>77</v>
      </c>
      <c r="H334" s="194"/>
      <c r="I334" s="194"/>
      <c r="J334" s="67"/>
      <c r="K334" s="67"/>
      <c r="L334" s="135"/>
    </row>
    <row r="335" spans="1:12" x14ac:dyDescent="0.2">
      <c r="B335" s="39"/>
      <c r="C335" s="39"/>
      <c r="D335" s="39" t="s">
        <v>4</v>
      </c>
      <c r="E335" s="62" t="s">
        <v>78</v>
      </c>
      <c r="F335" s="39" t="s">
        <v>79</v>
      </c>
      <c r="G335" s="39"/>
      <c r="H335" s="39"/>
      <c r="I335" s="39"/>
      <c r="J335" s="39"/>
      <c r="K335" s="39"/>
      <c r="L335" s="39"/>
    </row>
    <row r="336" spans="1:12" x14ac:dyDescent="0.2">
      <c r="E336" s="62" t="s">
        <v>78</v>
      </c>
      <c r="F336" s="39" t="s">
        <v>80</v>
      </c>
    </row>
    <row r="337" spans="1:13" x14ac:dyDescent="0.2"/>
    <row r="338" spans="1:13" x14ac:dyDescent="0.2"/>
    <row r="339" spans="1:13" x14ac:dyDescent="0.2"/>
    <row r="340" spans="1:13" x14ac:dyDescent="0.2"/>
    <row r="341" spans="1:13" x14ac:dyDescent="0.2"/>
    <row r="342" spans="1:13" x14ac:dyDescent="0.2"/>
    <row r="343" spans="1:13" x14ac:dyDescent="0.2"/>
    <row r="344" spans="1:13" x14ac:dyDescent="0.2"/>
    <row r="345" spans="1:13" x14ac:dyDescent="0.2">
      <c r="A345" s="63" t="s">
        <v>104</v>
      </c>
    </row>
    <row r="346" spans="1:13" x14ac:dyDescent="0.2"/>
    <row r="347" spans="1:13" x14ac:dyDescent="0.2"/>
    <row r="348" spans="1:13" x14ac:dyDescent="0.2">
      <c r="C348" s="175"/>
      <c r="D348" s="175"/>
      <c r="E348" s="175"/>
      <c r="F348" s="175"/>
      <c r="G348" s="175"/>
      <c r="I348" s="175"/>
      <c r="J348" s="175"/>
      <c r="K348" s="175"/>
      <c r="L348" s="175"/>
      <c r="M348" s="175"/>
    </row>
    <row r="349" spans="1:13" ht="8.25" customHeight="1" x14ac:dyDescent="0.2"/>
    <row r="350" spans="1:13" x14ac:dyDescent="0.2">
      <c r="C350" s="175"/>
      <c r="D350" s="175"/>
      <c r="E350" s="40" t="s">
        <v>105</v>
      </c>
      <c r="F350" s="175"/>
      <c r="G350" s="175"/>
      <c r="H350" s="175"/>
      <c r="I350" s="175"/>
      <c r="J350" s="175"/>
      <c r="K350" s="175"/>
      <c r="L350" s="175"/>
      <c r="M350" s="175"/>
    </row>
    <row r="351" spans="1:13" x14ac:dyDescent="0.2"/>
    <row r="352" spans="1:13" x14ac:dyDescent="0.2">
      <c r="F352" s="55"/>
    </row>
    <row r="353" spans="1:13" x14ac:dyDescent="0.2"/>
    <row r="354" spans="1:13" x14ac:dyDescent="0.2"/>
    <row r="355" spans="1:13" x14ac:dyDescent="0.2"/>
    <row r="356" spans="1:13" x14ac:dyDescent="0.2">
      <c r="F356" s="48" t="s">
        <v>106</v>
      </c>
    </row>
    <row r="357" spans="1:13" x14ac:dyDescent="0.2"/>
    <row r="358" spans="1:13" x14ac:dyDescent="0.2">
      <c r="C358" s="171"/>
      <c r="D358" s="171"/>
      <c r="E358" s="171"/>
      <c r="F358" s="171"/>
      <c r="G358" s="171"/>
      <c r="I358" s="171"/>
      <c r="J358" s="171"/>
      <c r="K358" s="171"/>
      <c r="L358" s="171"/>
      <c r="M358" s="171"/>
    </row>
    <row r="359" spans="1:13" ht="5.25" customHeight="1" x14ac:dyDescent="0.2"/>
    <row r="360" spans="1:13" x14ac:dyDescent="0.2">
      <c r="C360" s="171"/>
      <c r="D360" s="171"/>
      <c r="E360" s="40" t="s">
        <v>105</v>
      </c>
      <c r="F360" s="171"/>
      <c r="G360" s="171"/>
      <c r="H360" s="171"/>
      <c r="I360" s="171"/>
      <c r="J360" s="171"/>
      <c r="K360" s="171"/>
      <c r="L360" s="171"/>
      <c r="M360" s="171"/>
    </row>
    <row r="361" spans="1:13" x14ac:dyDescent="0.2"/>
    <row r="362" spans="1:13" x14ac:dyDescent="0.2"/>
    <row r="363" spans="1:13" x14ac:dyDescent="0.2"/>
    <row r="364" spans="1:13" x14ac:dyDescent="0.2"/>
    <row r="365" spans="1:13" x14ac:dyDescent="0.2">
      <c r="A365" s="63" t="s">
        <v>107</v>
      </c>
    </row>
    <row r="366" spans="1:13" x14ac:dyDescent="0.2"/>
    <row r="367" spans="1:13" x14ac:dyDescent="0.2">
      <c r="B367" t="s">
        <v>108</v>
      </c>
      <c r="E367" s="171"/>
      <c r="F367" s="171"/>
      <c r="G367" t="s">
        <v>109</v>
      </c>
    </row>
    <row r="368" spans="1:13" x14ac:dyDescent="0.2"/>
    <row r="369" spans="1:1" x14ac:dyDescent="0.2"/>
    <row r="370" spans="1:1" x14ac:dyDescent="0.2"/>
    <row r="371" spans="1:1" x14ac:dyDescent="0.2">
      <c r="A371" s="63" t="s">
        <v>110</v>
      </c>
    </row>
    <row r="372" spans="1:1" x14ac:dyDescent="0.2"/>
    <row r="373" spans="1:1" x14ac:dyDescent="0.2"/>
    <row r="374" spans="1:1" x14ac:dyDescent="0.2"/>
    <row r="375" spans="1:1" x14ac:dyDescent="0.2"/>
    <row r="376" spans="1:1" x14ac:dyDescent="0.2"/>
    <row r="377" spans="1:1" x14ac:dyDescent="0.2"/>
    <row r="378" spans="1:1" x14ac:dyDescent="0.2"/>
    <row r="379" spans="1:1" x14ac:dyDescent="0.2"/>
    <row r="380" spans="1:1" x14ac:dyDescent="0.2"/>
    <row r="381" spans="1:1" x14ac:dyDescent="0.2"/>
    <row r="382" spans="1:1" x14ac:dyDescent="0.2"/>
    <row r="383" spans="1:1" x14ac:dyDescent="0.2"/>
    <row r="384" spans="1:1" x14ac:dyDescent="0.2"/>
    <row r="385" spans="1:15" x14ac:dyDescent="0.2"/>
    <row r="386" spans="1:15" x14ac:dyDescent="0.2">
      <c r="B386" t="s">
        <v>81</v>
      </c>
      <c r="C386" s="42"/>
      <c r="D386" s="40" t="s">
        <v>82</v>
      </c>
      <c r="E386" s="192"/>
      <c r="F386" s="192"/>
      <c r="G386" t="s">
        <v>125</v>
      </c>
    </row>
    <row r="387" spans="1:15" x14ac:dyDescent="0.2"/>
    <row r="388" spans="1:15" x14ac:dyDescent="0.2"/>
    <row r="389" spans="1:15" x14ac:dyDescent="0.2"/>
    <row r="390" spans="1:15" x14ac:dyDescent="0.2"/>
    <row r="391" spans="1:15" x14ac:dyDescent="0.2"/>
    <row r="392" spans="1:15" x14ac:dyDescent="0.2"/>
    <row r="393" spans="1:15" x14ac:dyDescent="0.2">
      <c r="C393" s="49"/>
      <c r="D393" s="49"/>
      <c r="E393" s="49"/>
      <c r="F393" s="49"/>
      <c r="G393" s="49"/>
      <c r="H393" s="49"/>
    </row>
    <row r="394" spans="1:15" ht="15" x14ac:dyDescent="0.2">
      <c r="C394" s="49"/>
      <c r="D394" s="49"/>
      <c r="E394" s="49"/>
      <c r="F394" s="50" t="s">
        <v>83</v>
      </c>
      <c r="G394" s="49"/>
      <c r="H394" s="49"/>
    </row>
    <row r="395" spans="1:15" x14ac:dyDescent="0.2"/>
    <row r="396" spans="1:15" ht="57" customHeight="1" x14ac:dyDescent="0.4">
      <c r="A396" s="207" t="s">
        <v>1586</v>
      </c>
      <c r="B396" s="207"/>
      <c r="C396" s="207"/>
      <c r="D396" s="207"/>
      <c r="E396" s="207"/>
      <c r="F396" s="207"/>
      <c r="G396" s="207"/>
      <c r="H396" s="207"/>
      <c r="I396" s="207"/>
      <c r="J396" s="207"/>
      <c r="K396" s="207"/>
      <c r="L396" s="207"/>
      <c r="M396" s="207"/>
      <c r="N396" s="207"/>
      <c r="O396" s="207"/>
    </row>
    <row r="397" spans="1:15" x14ac:dyDescent="0.2"/>
    <row r="398" spans="1:15" ht="18" x14ac:dyDescent="0.25">
      <c r="B398" s="53" t="s">
        <v>112</v>
      </c>
    </row>
    <row r="399" spans="1:15" x14ac:dyDescent="0.2"/>
    <row r="400" spans="1:15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x14ac:dyDescent="0.2"/>
  </sheetData>
  <sheetProtection sheet="1" objects="1" scenarios="1" selectLockedCells="1"/>
  <mergeCells count="116">
    <mergeCell ref="F278:N278"/>
    <mergeCell ref="F279:N279"/>
    <mergeCell ref="F280:N280"/>
    <mergeCell ref="A154:F154"/>
    <mergeCell ref="G154:M154"/>
    <mergeCell ref="G155:M155"/>
    <mergeCell ref="G156:M156"/>
    <mergeCell ref="G157:M157"/>
    <mergeCell ref="B204:B238"/>
    <mergeCell ref="A204:A238"/>
    <mergeCell ref="B278:E278"/>
    <mergeCell ref="B160:B179"/>
    <mergeCell ref="A197:F197"/>
    <mergeCell ref="G197:M197"/>
    <mergeCell ref="G198:M198"/>
    <mergeCell ref="G270:M270"/>
    <mergeCell ref="G241:M241"/>
    <mergeCell ref="A240:F240"/>
    <mergeCell ref="G240:M240"/>
    <mergeCell ref="B180:B187"/>
    <mergeCell ref="B251:B268"/>
    <mergeCell ref="G243:M243"/>
    <mergeCell ref="A396:O396"/>
    <mergeCell ref="A24:B24"/>
    <mergeCell ref="B28:E28"/>
    <mergeCell ref="F28:G28"/>
    <mergeCell ref="A39:D39"/>
    <mergeCell ref="A35:B35"/>
    <mergeCell ref="C24:N24"/>
    <mergeCell ref="B26:N26"/>
    <mergeCell ref="H28:N28"/>
    <mergeCell ref="A33:B33"/>
    <mergeCell ref="C33:E33"/>
    <mergeCell ref="M33:N33"/>
    <mergeCell ref="M37:N37"/>
    <mergeCell ref="G33:H33"/>
    <mergeCell ref="B47:H47"/>
    <mergeCell ref="B246:B249"/>
    <mergeCell ref="B280:E280"/>
    <mergeCell ref="B281:E281"/>
    <mergeCell ref="F281:N281"/>
    <mergeCell ref="B41:C41"/>
    <mergeCell ref="A37:B37"/>
    <mergeCell ref="C37:E37"/>
    <mergeCell ref="G35:H35"/>
    <mergeCell ref="G242:M242"/>
    <mergeCell ref="A1:O1"/>
    <mergeCell ref="E386:F386"/>
    <mergeCell ref="E367:F367"/>
    <mergeCell ref="C360:D360"/>
    <mergeCell ref="F360:M360"/>
    <mergeCell ref="C358:G358"/>
    <mergeCell ref="I358:M358"/>
    <mergeCell ref="C348:G348"/>
    <mergeCell ref="I348:M348"/>
    <mergeCell ref="G273:M273"/>
    <mergeCell ref="C350:D350"/>
    <mergeCell ref="F350:M350"/>
    <mergeCell ref="A85:B85"/>
    <mergeCell ref="A86:B86"/>
    <mergeCell ref="A93:B93"/>
    <mergeCell ref="A94:B94"/>
    <mergeCell ref="E334:F334"/>
    <mergeCell ref="H334:I334"/>
    <mergeCell ref="A246:A268"/>
    <mergeCell ref="A270:F270"/>
    <mergeCell ref="H4:N10"/>
    <mergeCell ref="G271:M271"/>
    <mergeCell ref="G272:M272"/>
    <mergeCell ref="B279:E279"/>
    <mergeCell ref="A79:B79"/>
    <mergeCell ref="A80:B80"/>
    <mergeCell ref="A81:B81"/>
    <mergeCell ref="A82:B82"/>
    <mergeCell ref="A83:B83"/>
    <mergeCell ref="A84:B84"/>
    <mergeCell ref="E41:F41"/>
    <mergeCell ref="A43:B43"/>
    <mergeCell ref="C43:D43"/>
    <mergeCell ref="M35:N35"/>
    <mergeCell ref="C78:F78"/>
    <mergeCell ref="C90:F90"/>
    <mergeCell ref="E39:N39"/>
    <mergeCell ref="H41:N41"/>
    <mergeCell ref="C35:E35"/>
    <mergeCell ref="C48:C49"/>
    <mergeCell ref="G43:N43"/>
    <mergeCell ref="D48:G48"/>
    <mergeCell ref="C58:F58"/>
    <mergeCell ref="D59:F59"/>
    <mergeCell ref="D63:E63"/>
    <mergeCell ref="G37:H37"/>
    <mergeCell ref="G90:I90"/>
    <mergeCell ref="G78:I78"/>
    <mergeCell ref="A91:B91"/>
    <mergeCell ref="G129:M129"/>
    <mergeCell ref="G130:M130"/>
    <mergeCell ref="G131:M131"/>
    <mergeCell ref="G132:M132"/>
    <mergeCell ref="G199:M199"/>
    <mergeCell ref="G200:M200"/>
    <mergeCell ref="A97:B97"/>
    <mergeCell ref="A98:B98"/>
    <mergeCell ref="A92:B92"/>
    <mergeCell ref="A135:A152"/>
    <mergeCell ref="B112:B121"/>
    <mergeCell ref="B122:B127"/>
    <mergeCell ref="B135:B142"/>
    <mergeCell ref="B143:B152"/>
    <mergeCell ref="A109:A127"/>
    <mergeCell ref="B109:B111"/>
    <mergeCell ref="A129:F129"/>
    <mergeCell ref="A95:B95"/>
    <mergeCell ref="A96:B96"/>
    <mergeCell ref="B188:B195"/>
    <mergeCell ref="A160:A19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44" orientation="portrait" horizontalDpi="4294967293" verticalDpi="0" r:id="rId1"/>
  <headerFooter>
    <oddFooter>&amp;RPROPOSTA COMERCIAL
&amp;P de &amp;N</oddFooter>
  </headerFooter>
  <rowBreaks count="4" manualBreakCount="4">
    <brk id="103" max="16383" man="1"/>
    <brk id="201" max="16383" man="1"/>
    <brk id="282" max="16383" man="1"/>
    <brk id="399" max="11" man="1"/>
  </rowBreaks>
  <colBreaks count="1" manualBreakCount="1">
    <brk id="14" max="372" man="1"/>
  </colBreaks>
  <ignoredErrors>
    <ignoredError sqref="M218:N218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5" id="{2E6572F6-F6DB-46D2-BC98-72305BC13851}">
            <xm:f>CONSISTÊNCIA!$E$33=FALSE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A282:N282 M204:N238</xm:sqref>
        </x14:conditionalFormatting>
        <x14:conditionalFormatting xmlns:xm="http://schemas.microsoft.com/office/excel/2006/main">
          <x14:cfRule type="expression" priority="34" id="{269DC378-524E-4D3F-8007-9BB056130F9D}">
            <xm:f>CONSISTÊNCIA!$E$33=TRUE</xm:f>
            <x14:dxf>
              <font>
                <color theme="0"/>
              </font>
            </x14:dxf>
          </x14:cfRule>
          <xm:sqref>A396:O396</xm:sqref>
        </x14:conditionalFormatting>
        <x14:conditionalFormatting xmlns:xm="http://schemas.microsoft.com/office/excel/2006/main">
          <x14:cfRule type="expression" priority="17" id="{A42B0C3C-B8E9-4C0B-8DE3-8DFCF4493794}">
            <xm:f>CONSISTÊNCIA!$E$33=FALSE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M109</xm:sqref>
        </x14:conditionalFormatting>
        <x14:conditionalFormatting xmlns:xm="http://schemas.microsoft.com/office/excel/2006/main">
          <x14:cfRule type="expression" priority="16" id="{41866B03-4CCF-4CE8-9478-49C0D43E0D76}">
            <xm:f>CONSISTÊNCIA!$E$33=FALSE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N109:N127</xm:sqref>
        </x14:conditionalFormatting>
        <x14:conditionalFormatting xmlns:xm="http://schemas.microsoft.com/office/excel/2006/main">
          <x14:cfRule type="expression" priority="15" id="{EB324572-7290-4170-8A85-3B99560F9C6F}">
            <xm:f>CONSISTÊNCIA!$E$33=FALSE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M110:M127</xm:sqref>
        </x14:conditionalFormatting>
        <x14:conditionalFormatting xmlns:xm="http://schemas.microsoft.com/office/excel/2006/main">
          <x14:cfRule type="expression" priority="11" id="{168C3F9F-502C-4009-975B-656520592E97}">
            <xm:f>CONSISTÊNCIA!$E$33=FALSE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M160:N195</xm:sqref>
        </x14:conditionalFormatting>
        <x14:conditionalFormatting xmlns:xm="http://schemas.microsoft.com/office/excel/2006/main">
          <x14:cfRule type="expression" priority="13" id="{503B7D4D-4D49-4B4F-ADA9-AE531AD19907}">
            <xm:f>CONSISTÊNCIA!$E$33=FALSE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M135:N152</xm:sqref>
        </x14:conditionalFormatting>
        <x14:conditionalFormatting xmlns:xm="http://schemas.microsoft.com/office/excel/2006/main">
          <x14:cfRule type="expression" priority="10" id="{0866B9EB-6DE1-4AD8-B844-CFF77B277A59}">
            <xm:f>CONSISTÊNCIA!$E$33=FALSE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A197 G197 A198:G200 N197:N200</xm:sqref>
        </x14:conditionalFormatting>
        <x14:conditionalFormatting xmlns:xm="http://schemas.microsoft.com/office/excel/2006/main">
          <x14:cfRule type="expression" priority="7" id="{F4D31777-3CB0-4182-B2C5-16CCF5C6BEFA}">
            <xm:f>CONSISTÊNCIA!$E$33=FALSE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M246:N268</xm:sqref>
        </x14:conditionalFormatting>
        <x14:conditionalFormatting xmlns:xm="http://schemas.microsoft.com/office/excel/2006/main">
          <x14:cfRule type="expression" priority="5" id="{031F2005-D66F-4228-8CD1-60F4F16B8F6F}">
            <xm:f>CONSISTÊNCIA!$E$33=FALSE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C277:N277 B278:B281 F278:F281</xm:sqref>
        </x14:conditionalFormatting>
        <x14:conditionalFormatting xmlns:xm="http://schemas.microsoft.com/office/excel/2006/main">
          <x14:cfRule type="expression" priority="4" id="{FBFA91C0-E797-4FF4-98AF-BA1C009094B2}">
            <xm:f>CONSISTÊNCIA!$E$33=FALSE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A154 G154 A155:G157 N154:N157</xm:sqref>
        </x14:conditionalFormatting>
        <x14:conditionalFormatting xmlns:xm="http://schemas.microsoft.com/office/excel/2006/main">
          <x14:cfRule type="expression" priority="3" id="{EF7863DF-E120-4B74-925C-8FD271B0FECC}">
            <xm:f>CONSISTÊNCIA!$E$33=FALSE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A129 G129 A130:G132 N129:N132</xm:sqref>
        </x14:conditionalFormatting>
        <x14:conditionalFormatting xmlns:xm="http://schemas.microsoft.com/office/excel/2006/main">
          <x14:cfRule type="expression" priority="2" id="{01E2D8B8-49ED-4933-AB61-2AA4039E0FFD}">
            <xm:f>CONSISTÊNCIA!$E$33=FALSE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A240 G240 A241:G243 N240:N243</xm:sqref>
        </x14:conditionalFormatting>
        <x14:conditionalFormatting xmlns:xm="http://schemas.microsoft.com/office/excel/2006/main">
          <x14:cfRule type="expression" priority="1" id="{84DD1FB9-0E2E-4781-95DD-49438BC2CB78}">
            <xm:f>CONSISTÊNCIA!$E$33=FALSE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A270 G270 A271:G273 N270:N273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L33"/>
  <sheetViews>
    <sheetView workbookViewId="0"/>
  </sheetViews>
  <sheetFormatPr defaultRowHeight="12.75" x14ac:dyDescent="0.2"/>
  <cols>
    <col min="1" max="1" width="13.28515625" bestFit="1" customWidth="1"/>
    <col min="4" max="4" width="13.140625" bestFit="1" customWidth="1"/>
    <col min="5" max="5" width="14.85546875" bestFit="1" customWidth="1"/>
    <col min="7" max="7" width="13.28515625" bestFit="1" customWidth="1"/>
  </cols>
  <sheetData>
    <row r="1" spans="1:7" x14ac:dyDescent="0.2">
      <c r="A1" t="s">
        <v>115</v>
      </c>
    </row>
    <row r="4" spans="1:7" x14ac:dyDescent="0.2">
      <c r="A4" t="s">
        <v>117</v>
      </c>
    </row>
    <row r="5" spans="1:7" x14ac:dyDescent="0.2">
      <c r="A5">
        <f>IF('PROPOSTA MODELO'!C24&lt;&gt;0,1,0)</f>
        <v>0</v>
      </c>
      <c r="B5">
        <f>IF('PROPOSTA MODELO'!B26&lt;&gt;0,1,0)</f>
        <v>0</v>
      </c>
      <c r="C5">
        <f>IF('PROPOSTA MODELO'!B28&lt;&gt;0,1,0)</f>
        <v>0</v>
      </c>
      <c r="D5" s="60" t="b">
        <f>AND(A5,B5,C5)</f>
        <v>0</v>
      </c>
    </row>
    <row r="7" spans="1:7" x14ac:dyDescent="0.2">
      <c r="A7" t="s">
        <v>118</v>
      </c>
    </row>
    <row r="8" spans="1:7" x14ac:dyDescent="0.2">
      <c r="A8" t="s">
        <v>119</v>
      </c>
      <c r="B8">
        <f>IF('PROPOSTA MODELO'!C33&lt;&gt;0,1,0)</f>
        <v>0</v>
      </c>
      <c r="C8">
        <f>IF('PROPOSTA MODELO'!G33&lt;&gt;0,1,0)</f>
        <v>0</v>
      </c>
      <c r="D8">
        <f>IF('PROPOSTA MODELO'!M33&lt;&gt;0,1,0)</f>
        <v>0</v>
      </c>
      <c r="E8" t="b">
        <f>AND(B8,C8,D8)</f>
        <v>0</v>
      </c>
    </row>
    <row r="9" spans="1:7" x14ac:dyDescent="0.2">
      <c r="A9" t="s">
        <v>120</v>
      </c>
      <c r="B9">
        <f>IF('PROPOSTA MODELO'!C35&lt;&gt;0,1,0)</f>
        <v>0</v>
      </c>
      <c r="C9">
        <f>IF('PROPOSTA MODELO'!G35&lt;&gt;0,1,0)</f>
        <v>0</v>
      </c>
      <c r="D9">
        <f>IF('PROPOSTA MODELO'!M35&lt;&gt;0,1,0)</f>
        <v>0</v>
      </c>
      <c r="E9" t="b">
        <f>AND(B9,C9,D9)</f>
        <v>0</v>
      </c>
    </row>
    <row r="10" spans="1:7" x14ac:dyDescent="0.2">
      <c r="A10" t="s">
        <v>121</v>
      </c>
      <c r="B10">
        <f>IF('PROPOSTA MODELO'!C37&lt;&gt;0,1,0)</f>
        <v>0</v>
      </c>
      <c r="C10">
        <f>IF('PROPOSTA MODELO'!G37&lt;&gt;0,1,0)</f>
        <v>0</v>
      </c>
      <c r="D10">
        <f>IF('PROPOSTA MODELO'!M37&lt;&gt;0,1,0)</f>
        <v>0</v>
      </c>
      <c r="E10" t="b">
        <f>AND(B10,C10,D10)</f>
        <v>0</v>
      </c>
    </row>
    <row r="12" spans="1:7" x14ac:dyDescent="0.2">
      <c r="A12" t="s">
        <v>122</v>
      </c>
    </row>
    <row r="13" spans="1:7" x14ac:dyDescent="0.2">
      <c r="A13">
        <f>IF('PROPOSTA MODELO'!E39&lt;&gt;0,1,0)</f>
        <v>0</v>
      </c>
      <c r="B13">
        <f>IF('PROPOSTA MODELO'!B41&lt;&gt;0,1,0)</f>
        <v>0</v>
      </c>
      <c r="C13">
        <f>IF('PROPOSTA MODELO'!E41&lt;&gt;0,1,0)</f>
        <v>0</v>
      </c>
      <c r="D13">
        <f>IF('PROPOSTA MODELO'!H41&lt;&gt;0,1,0)</f>
        <v>0</v>
      </c>
      <c r="E13">
        <f>IF('PROPOSTA MODELO'!C43&lt;&gt;0,1,0)</f>
        <v>0</v>
      </c>
      <c r="F13">
        <f>IF('PROPOSTA MODELO'!G43&lt;&gt;0,1,0)</f>
        <v>0</v>
      </c>
      <c r="G13" s="60" t="b">
        <f>AND(A13,B13,C13,D13,E13)</f>
        <v>0</v>
      </c>
    </row>
    <row r="15" spans="1:7" x14ac:dyDescent="0.2">
      <c r="A15" t="s">
        <v>99</v>
      </c>
    </row>
    <row r="17" spans="1:12" ht="26.25" customHeight="1" x14ac:dyDescent="0.2">
      <c r="A17" s="222" t="s">
        <v>24</v>
      </c>
      <c r="B17" s="223"/>
      <c r="C17" s="56">
        <v>1</v>
      </c>
      <c r="D17" s="56">
        <v>2</v>
      </c>
      <c r="F17" s="220" t="s">
        <v>24</v>
      </c>
      <c r="G17" s="220"/>
      <c r="H17" s="56">
        <v>1</v>
      </c>
      <c r="I17" s="56">
        <v>2</v>
      </c>
      <c r="J17" s="56" t="s">
        <v>27</v>
      </c>
      <c r="K17" s="56" t="s">
        <v>28</v>
      </c>
      <c r="L17" s="59" t="s">
        <v>29</v>
      </c>
    </row>
    <row r="18" spans="1:12" x14ac:dyDescent="0.2">
      <c r="A18" s="218" t="s">
        <v>10</v>
      </c>
      <c r="B18" s="219"/>
      <c r="C18" s="57">
        <f>IF('PROPOSTA MODELO'!C80&lt;&gt;0,1,0)</f>
        <v>0</v>
      </c>
      <c r="D18" s="57">
        <f>IF('PROPOSTA MODELO'!D80&lt;&gt;0,1,0)</f>
        <v>0</v>
      </c>
      <c r="F18" s="221" t="s">
        <v>10</v>
      </c>
      <c r="G18" s="221"/>
      <c r="H18" s="58">
        <f>IF('PROPOSTA MODELO'!C92&lt;&gt;0,1,0)</f>
        <v>0</v>
      </c>
      <c r="I18" s="58">
        <f>IF('PROPOSTA MODELO'!D92&lt;&gt;0,1,0)</f>
        <v>0</v>
      </c>
      <c r="J18" s="58">
        <f>IF('PROPOSTA MODELO'!E92&lt;&gt;0,1,0)</f>
        <v>0</v>
      </c>
      <c r="K18" s="58">
        <f>IF('PROPOSTA MODELO'!F92&lt;&gt;0,1,0)</f>
        <v>0</v>
      </c>
      <c r="L18" s="58">
        <f>IF('PROPOSTA MODELO'!G92&lt;&gt;0,1,0)</f>
        <v>0</v>
      </c>
    </row>
    <row r="19" spans="1:12" x14ac:dyDescent="0.2">
      <c r="A19" s="218" t="s">
        <v>11</v>
      </c>
      <c r="B19" s="219"/>
      <c r="C19" s="57">
        <f>IF('PROPOSTA MODELO'!C81&lt;&gt;0,1,0)</f>
        <v>0</v>
      </c>
      <c r="D19" s="57">
        <f>IF('PROPOSTA MODELO'!D81&lt;&gt;0,1,0)</f>
        <v>0</v>
      </c>
      <c r="F19" s="221" t="s">
        <v>11</v>
      </c>
      <c r="G19" s="221"/>
      <c r="H19" s="58">
        <f>IF('PROPOSTA MODELO'!C93&lt;&gt;0,1,0)</f>
        <v>0</v>
      </c>
      <c r="I19" s="58">
        <f>IF('PROPOSTA MODELO'!D93&lt;&gt;0,1,0)</f>
        <v>0</v>
      </c>
      <c r="J19" s="58">
        <f>IF('PROPOSTA MODELO'!E93&lt;&gt;0,1,0)</f>
        <v>0</v>
      </c>
      <c r="K19" s="58">
        <f>IF('PROPOSTA MODELO'!F93&lt;&gt;0,1,0)</f>
        <v>0</v>
      </c>
      <c r="L19" s="58">
        <f>IF('PROPOSTA MODELO'!G93&lt;&gt;0,1,0)</f>
        <v>0</v>
      </c>
    </row>
    <row r="20" spans="1:12" x14ac:dyDescent="0.2">
      <c r="A20" s="218" t="s">
        <v>12</v>
      </c>
      <c r="B20" s="219"/>
      <c r="C20" s="57">
        <f>IF('PROPOSTA MODELO'!C82&lt;&gt;0,1,0)</f>
        <v>0</v>
      </c>
      <c r="D20" s="57">
        <f>IF('PROPOSTA MODELO'!D82&lt;&gt;0,1,0)</f>
        <v>0</v>
      </c>
      <c r="F20" s="221" t="s">
        <v>12</v>
      </c>
      <c r="G20" s="221"/>
      <c r="H20" s="58">
        <f>IF('PROPOSTA MODELO'!C94&lt;&gt;0,1,0)</f>
        <v>0</v>
      </c>
      <c r="I20" s="58">
        <f>IF('PROPOSTA MODELO'!D94&lt;&gt;0,1,0)</f>
        <v>0</v>
      </c>
      <c r="J20" s="58">
        <f>IF('PROPOSTA MODELO'!E94&lt;&gt;0,1,0)</f>
        <v>0</v>
      </c>
      <c r="K20" s="58">
        <f>IF('PROPOSTA MODELO'!F94&lt;&gt;0,1,0)</f>
        <v>0</v>
      </c>
      <c r="L20" s="58">
        <f>IF('PROPOSTA MODELO'!G94&lt;&gt;0,1,0)</f>
        <v>0</v>
      </c>
    </row>
    <row r="21" spans="1:12" x14ac:dyDescent="0.2">
      <c r="A21" s="218" t="s">
        <v>13</v>
      </c>
      <c r="B21" s="219"/>
      <c r="C21" s="57">
        <f>IF('PROPOSTA MODELO'!C83&lt;&gt;0,1,0)</f>
        <v>0</v>
      </c>
      <c r="D21" s="57">
        <f>IF('PROPOSTA MODELO'!D83&lt;&gt;0,1,0)</f>
        <v>0</v>
      </c>
      <c r="F21" s="221" t="s">
        <v>13</v>
      </c>
      <c r="G21" s="221"/>
      <c r="H21" s="58">
        <f>IF('PROPOSTA MODELO'!C95&lt;&gt;0,1,0)</f>
        <v>0</v>
      </c>
      <c r="I21" s="58">
        <f>IF('PROPOSTA MODELO'!D95&lt;&gt;0,1,0)</f>
        <v>0</v>
      </c>
      <c r="J21" s="58">
        <f>IF('PROPOSTA MODELO'!E95&lt;&gt;0,1,0)</f>
        <v>0</v>
      </c>
      <c r="K21" s="58">
        <f>IF('PROPOSTA MODELO'!F95&lt;&gt;0,1,0)</f>
        <v>0</v>
      </c>
      <c r="L21" s="58">
        <f>IF('PROPOSTA MODELO'!G95&lt;&gt;0,1,0)</f>
        <v>0</v>
      </c>
    </row>
    <row r="22" spans="1:12" x14ac:dyDescent="0.2">
      <c r="A22" s="218" t="s">
        <v>14</v>
      </c>
      <c r="B22" s="219"/>
      <c r="C22" s="57">
        <f>IF('PROPOSTA MODELO'!C84&lt;&gt;0,1,0)</f>
        <v>0</v>
      </c>
      <c r="D22" s="57">
        <f>IF('PROPOSTA MODELO'!D84&lt;&gt;0,1,0)</f>
        <v>0</v>
      </c>
      <c r="F22" s="221" t="s">
        <v>14</v>
      </c>
      <c r="G22" s="221"/>
      <c r="H22" s="58">
        <f>IF('PROPOSTA MODELO'!C96&lt;&gt;0,1,0)</f>
        <v>0</v>
      </c>
      <c r="I22" s="58">
        <f>IF('PROPOSTA MODELO'!D96&lt;&gt;0,1,0)</f>
        <v>0</v>
      </c>
      <c r="J22" s="58">
        <f>IF('PROPOSTA MODELO'!E96&lt;&gt;0,1,0)</f>
        <v>0</v>
      </c>
      <c r="K22" s="58">
        <f>IF('PROPOSTA MODELO'!F96&lt;&gt;0,1,0)</f>
        <v>0</v>
      </c>
      <c r="L22" s="58">
        <f>IF('PROPOSTA MODELO'!G96&lt;&gt;0,1,0)</f>
        <v>0</v>
      </c>
    </row>
    <row r="23" spans="1:12" x14ac:dyDescent="0.2">
      <c r="A23" s="218" t="s">
        <v>15</v>
      </c>
      <c r="B23" s="219"/>
      <c r="C23" s="57">
        <f>IF('PROPOSTA MODELO'!C85&lt;&gt;0,1,0)</f>
        <v>0</v>
      </c>
      <c r="D23" s="57">
        <f>IF('PROPOSTA MODELO'!D85&lt;&gt;0,1,0)</f>
        <v>0</v>
      </c>
      <c r="F23" s="221" t="s">
        <v>15</v>
      </c>
      <c r="G23" s="221"/>
      <c r="H23" s="58">
        <f>IF('PROPOSTA MODELO'!C97&lt;&gt;0,1,0)</f>
        <v>0</v>
      </c>
      <c r="I23" s="58">
        <f>IF('PROPOSTA MODELO'!D97&lt;&gt;0,1,0)</f>
        <v>0</v>
      </c>
      <c r="J23" s="58">
        <f>IF('PROPOSTA MODELO'!E97&lt;&gt;0,1,0)</f>
        <v>0</v>
      </c>
      <c r="K23" s="58">
        <f>IF('PROPOSTA MODELO'!F97&lt;&gt;0,1,0)</f>
        <v>0</v>
      </c>
      <c r="L23" s="58">
        <f>IF('PROPOSTA MODELO'!G97&lt;&gt;0,1,0)</f>
        <v>0</v>
      </c>
    </row>
    <row r="24" spans="1:12" x14ac:dyDescent="0.2">
      <c r="A24" s="218" t="s">
        <v>16</v>
      </c>
      <c r="B24" s="219"/>
      <c r="C24" s="57">
        <f>IF('PROPOSTA MODELO'!C86&lt;&gt;0,1,0)</f>
        <v>0</v>
      </c>
      <c r="D24" s="57">
        <f>IF('PROPOSTA MODELO'!D86&lt;&gt;0,1,0)</f>
        <v>0</v>
      </c>
      <c r="F24" s="221" t="s">
        <v>16</v>
      </c>
      <c r="G24" s="221"/>
      <c r="H24" s="58">
        <f>IF('PROPOSTA MODELO'!C98&lt;&gt;0,1,0)</f>
        <v>0</v>
      </c>
      <c r="I24" s="58">
        <f>IF('PROPOSTA MODELO'!D98&lt;&gt;0,1,0)</f>
        <v>0</v>
      </c>
      <c r="J24" s="58">
        <f>IF('PROPOSTA MODELO'!E98&lt;&gt;0,1,0)</f>
        <v>0</v>
      </c>
      <c r="K24" s="58">
        <f>IF('PROPOSTA MODELO'!F98&lt;&gt;0,1,0)</f>
        <v>0</v>
      </c>
      <c r="L24" s="58">
        <f>IF('PROPOSTA MODELO'!G98&lt;&gt;0,1,0)</f>
        <v>0</v>
      </c>
    </row>
    <row r="26" spans="1:12" x14ac:dyDescent="0.2">
      <c r="A26" s="60" t="b">
        <f>IF(SUM(C18:D24,H18:L24)&gt;0,TRUE(),FALSE())</f>
        <v>0</v>
      </c>
    </row>
    <row r="28" spans="1:12" x14ac:dyDescent="0.2">
      <c r="A28" t="s">
        <v>116</v>
      </c>
    </row>
    <row r="29" spans="1:12" x14ac:dyDescent="0.2">
      <c r="A29">
        <v>208</v>
      </c>
      <c r="B29">
        <f>IF('PROPOSTA MODELO'!C348&lt;&gt;"",1,0)</f>
        <v>0</v>
      </c>
      <c r="C29">
        <f>IF('PROPOSTA MODELO'!I348&lt;&gt;"",1,0)</f>
        <v>0</v>
      </c>
      <c r="D29">
        <f>IF('PROPOSTA MODELO'!C350&lt;&gt;"",1,0)</f>
        <v>0</v>
      </c>
      <c r="E29">
        <f>IF('PROPOSTA MODELO'!F350&lt;&gt;"",1,0)</f>
        <v>0</v>
      </c>
      <c r="F29">
        <f>IF('PROPOSTA MODELO'!F352&lt;&gt;"",1,0)</f>
        <v>0</v>
      </c>
      <c r="G29" t="b">
        <f>AND(B29,C29,D29,E29,F29)</f>
        <v>0</v>
      </c>
    </row>
    <row r="30" spans="1:12" x14ac:dyDescent="0.2">
      <c r="A30">
        <v>218</v>
      </c>
      <c r="B30">
        <f>IF('PROPOSTA MODELO'!C358&lt;&gt;"",1,0)</f>
        <v>0</v>
      </c>
      <c r="C30">
        <f>IF('PROPOSTA MODELO'!I358&lt;&gt;"",1,0)</f>
        <v>0</v>
      </c>
      <c r="D30">
        <f>IF('PROPOSTA MODELO'!C360&lt;&gt;"",1,0)</f>
        <v>0</v>
      </c>
      <c r="E30">
        <f>IF('PROPOSTA MODELO'!F360&lt;&gt;"",1,0)</f>
        <v>0</v>
      </c>
      <c r="G30" t="b">
        <f>AND(B30,C30,D30,E30)</f>
        <v>0</v>
      </c>
    </row>
    <row r="31" spans="1:12" x14ac:dyDescent="0.2">
      <c r="A31" s="60" t="b">
        <f>OR(G29,G30)</f>
        <v>0</v>
      </c>
    </row>
    <row r="33" spans="5:5" ht="26.25" x14ac:dyDescent="0.4">
      <c r="E33" s="61" t="b">
        <f>AND(D5,G13,A31,A26)</f>
        <v>0</v>
      </c>
    </row>
  </sheetData>
  <sheetProtection password="F902" sheet="1" objects="1" scenarios="1"/>
  <mergeCells count="16">
    <mergeCell ref="A23:B23"/>
    <mergeCell ref="A24:B24"/>
    <mergeCell ref="F17:G17"/>
    <mergeCell ref="F18:G18"/>
    <mergeCell ref="F19:G19"/>
    <mergeCell ref="F20:G20"/>
    <mergeCell ref="F21:G21"/>
    <mergeCell ref="F22:G22"/>
    <mergeCell ref="F23:G23"/>
    <mergeCell ref="F24:G24"/>
    <mergeCell ref="A17:B17"/>
    <mergeCell ref="A18:B18"/>
    <mergeCell ref="A19:B19"/>
    <mergeCell ref="A20:B20"/>
    <mergeCell ref="A21:B21"/>
    <mergeCell ref="A22:B2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B645"/>
  <sheetViews>
    <sheetView topLeftCell="A242" workbookViewId="0">
      <selection activeCell="A262" sqref="A262"/>
    </sheetView>
  </sheetViews>
  <sheetFormatPr defaultColWidth="30.42578125" defaultRowHeight="12.75" x14ac:dyDescent="0.2"/>
  <cols>
    <col min="1" max="1" width="30.42578125" style="39"/>
    <col min="2" max="2" width="6" style="40" customWidth="1"/>
    <col min="258" max="258" width="6" customWidth="1"/>
    <col min="514" max="514" width="6" customWidth="1"/>
    <col min="770" max="770" width="6" customWidth="1"/>
    <col min="1026" max="1026" width="6" customWidth="1"/>
    <col min="1282" max="1282" width="6" customWidth="1"/>
    <col min="1538" max="1538" width="6" customWidth="1"/>
    <col min="1794" max="1794" width="6" customWidth="1"/>
    <col min="2050" max="2050" width="6" customWidth="1"/>
    <col min="2306" max="2306" width="6" customWidth="1"/>
    <col min="2562" max="2562" width="6" customWidth="1"/>
    <col min="2818" max="2818" width="6" customWidth="1"/>
    <col min="3074" max="3074" width="6" customWidth="1"/>
    <col min="3330" max="3330" width="6" customWidth="1"/>
    <col min="3586" max="3586" width="6" customWidth="1"/>
    <col min="3842" max="3842" width="6" customWidth="1"/>
    <col min="4098" max="4098" width="6" customWidth="1"/>
    <col min="4354" max="4354" width="6" customWidth="1"/>
    <col min="4610" max="4610" width="6" customWidth="1"/>
    <col min="4866" max="4866" width="6" customWidth="1"/>
    <col min="5122" max="5122" width="6" customWidth="1"/>
    <col min="5378" max="5378" width="6" customWidth="1"/>
    <col min="5634" max="5634" width="6" customWidth="1"/>
    <col min="5890" max="5890" width="6" customWidth="1"/>
    <col min="6146" max="6146" width="6" customWidth="1"/>
    <col min="6402" max="6402" width="6" customWidth="1"/>
    <col min="6658" max="6658" width="6" customWidth="1"/>
    <col min="6914" max="6914" width="6" customWidth="1"/>
    <col min="7170" max="7170" width="6" customWidth="1"/>
    <col min="7426" max="7426" width="6" customWidth="1"/>
    <col min="7682" max="7682" width="6" customWidth="1"/>
    <col min="7938" max="7938" width="6" customWidth="1"/>
    <col min="8194" max="8194" width="6" customWidth="1"/>
    <col min="8450" max="8450" width="6" customWidth="1"/>
    <col min="8706" max="8706" width="6" customWidth="1"/>
    <col min="8962" max="8962" width="6" customWidth="1"/>
    <col min="9218" max="9218" width="6" customWidth="1"/>
    <col min="9474" max="9474" width="6" customWidth="1"/>
    <col min="9730" max="9730" width="6" customWidth="1"/>
    <col min="9986" max="9986" width="6" customWidth="1"/>
    <col min="10242" max="10242" width="6" customWidth="1"/>
    <col min="10498" max="10498" width="6" customWidth="1"/>
    <col min="10754" max="10754" width="6" customWidth="1"/>
    <col min="11010" max="11010" width="6" customWidth="1"/>
    <col min="11266" max="11266" width="6" customWidth="1"/>
    <col min="11522" max="11522" width="6" customWidth="1"/>
    <col min="11778" max="11778" width="6" customWidth="1"/>
    <col min="12034" max="12034" width="6" customWidth="1"/>
    <col min="12290" max="12290" width="6" customWidth="1"/>
    <col min="12546" max="12546" width="6" customWidth="1"/>
    <col min="12802" max="12802" width="6" customWidth="1"/>
    <col min="13058" max="13058" width="6" customWidth="1"/>
    <col min="13314" max="13314" width="6" customWidth="1"/>
    <col min="13570" max="13570" width="6" customWidth="1"/>
    <col min="13826" max="13826" width="6" customWidth="1"/>
    <col min="14082" max="14082" width="6" customWidth="1"/>
    <col min="14338" max="14338" width="6" customWidth="1"/>
    <col min="14594" max="14594" width="6" customWidth="1"/>
    <col min="14850" max="14850" width="6" customWidth="1"/>
    <col min="15106" max="15106" width="6" customWidth="1"/>
    <col min="15362" max="15362" width="6" customWidth="1"/>
    <col min="15618" max="15618" width="6" customWidth="1"/>
    <col min="15874" max="15874" width="6" customWidth="1"/>
    <col min="16130" max="16130" width="6" customWidth="1"/>
  </cols>
  <sheetData>
    <row r="1" spans="1:2" x14ac:dyDescent="0.2">
      <c r="A1" s="74" t="s">
        <v>212</v>
      </c>
      <c r="B1" s="75" t="s">
        <v>213</v>
      </c>
    </row>
    <row r="2" spans="1:2" x14ac:dyDescent="0.2">
      <c r="A2" s="39" t="s">
        <v>215</v>
      </c>
      <c r="B2" s="40" t="s">
        <v>216</v>
      </c>
    </row>
    <row r="3" spans="1:2" x14ac:dyDescent="0.2">
      <c r="A3" s="39" t="s">
        <v>217</v>
      </c>
      <c r="B3" s="40" t="s">
        <v>218</v>
      </c>
    </row>
    <row r="4" spans="1:2" x14ac:dyDescent="0.2">
      <c r="A4" s="39" t="s">
        <v>40</v>
      </c>
      <c r="B4" s="40" t="s">
        <v>61</v>
      </c>
    </row>
    <row r="5" spans="1:2" x14ac:dyDescent="0.2">
      <c r="A5" s="39" t="s">
        <v>219</v>
      </c>
      <c r="B5" s="40" t="s">
        <v>220</v>
      </c>
    </row>
    <row r="6" spans="1:2" x14ac:dyDescent="0.2">
      <c r="A6" s="39" t="s">
        <v>221</v>
      </c>
      <c r="B6" s="40" t="s">
        <v>222</v>
      </c>
    </row>
    <row r="7" spans="1:2" x14ac:dyDescent="0.2">
      <c r="A7" s="39" t="s">
        <v>223</v>
      </c>
      <c r="B7" s="40" t="s">
        <v>224</v>
      </c>
    </row>
    <row r="8" spans="1:2" x14ac:dyDescent="0.2">
      <c r="A8" s="39" t="s">
        <v>225</v>
      </c>
      <c r="B8" s="40" t="s">
        <v>226</v>
      </c>
    </row>
    <row r="9" spans="1:2" x14ac:dyDescent="0.2">
      <c r="A9" s="39" t="s">
        <v>227</v>
      </c>
      <c r="B9" s="40" t="s">
        <v>228</v>
      </c>
    </row>
    <row r="10" spans="1:2" x14ac:dyDescent="0.2">
      <c r="A10" s="39" t="s">
        <v>229</v>
      </c>
      <c r="B10" s="40" t="s">
        <v>230</v>
      </c>
    </row>
    <row r="11" spans="1:2" x14ac:dyDescent="0.2">
      <c r="A11" s="39" t="s">
        <v>231</v>
      </c>
      <c r="B11" s="40" t="s">
        <v>232</v>
      </c>
    </row>
    <row r="12" spans="1:2" x14ac:dyDescent="0.2">
      <c r="A12" s="39" t="s">
        <v>233</v>
      </c>
      <c r="B12" s="40" t="s">
        <v>234</v>
      </c>
    </row>
    <row r="13" spans="1:2" x14ac:dyDescent="0.2">
      <c r="A13" s="39" t="s">
        <v>235</v>
      </c>
      <c r="B13" s="40" t="s">
        <v>178</v>
      </c>
    </row>
    <row r="14" spans="1:2" x14ac:dyDescent="0.2">
      <c r="A14" s="39" t="s">
        <v>236</v>
      </c>
      <c r="B14" s="40" t="s">
        <v>237</v>
      </c>
    </row>
    <row r="15" spans="1:2" x14ac:dyDescent="0.2">
      <c r="A15" s="39" t="s">
        <v>238</v>
      </c>
      <c r="B15" s="40" t="s">
        <v>239</v>
      </c>
    </row>
    <row r="16" spans="1:2" x14ac:dyDescent="0.2">
      <c r="A16" s="39" t="s">
        <v>240</v>
      </c>
      <c r="B16" s="40" t="s">
        <v>241</v>
      </c>
    </row>
    <row r="17" spans="1:2" x14ac:dyDescent="0.2">
      <c r="A17" s="39" t="s">
        <v>242</v>
      </c>
      <c r="B17" s="40" t="s">
        <v>243</v>
      </c>
    </row>
    <row r="18" spans="1:2" x14ac:dyDescent="0.2">
      <c r="A18" s="39" t="s">
        <v>244</v>
      </c>
      <c r="B18" s="40" t="s">
        <v>245</v>
      </c>
    </row>
    <row r="19" spans="1:2" x14ac:dyDescent="0.2">
      <c r="A19" s="39" t="s">
        <v>246</v>
      </c>
      <c r="B19" s="40" t="s">
        <v>247</v>
      </c>
    </row>
    <row r="20" spans="1:2" x14ac:dyDescent="0.2">
      <c r="A20" s="39" t="s">
        <v>248</v>
      </c>
      <c r="B20" s="40" t="s">
        <v>249</v>
      </c>
    </row>
    <row r="21" spans="1:2" x14ac:dyDescent="0.2">
      <c r="A21" s="39" t="s">
        <v>250</v>
      </c>
      <c r="B21" s="40" t="s">
        <v>251</v>
      </c>
    </row>
    <row r="22" spans="1:2" x14ac:dyDescent="0.2">
      <c r="A22" s="39" t="s">
        <v>252</v>
      </c>
      <c r="B22" s="40" t="s">
        <v>253</v>
      </c>
    </row>
    <row r="23" spans="1:2" x14ac:dyDescent="0.2">
      <c r="A23" s="39" t="s">
        <v>254</v>
      </c>
      <c r="B23" s="40" t="s">
        <v>255</v>
      </c>
    </row>
    <row r="24" spans="1:2" x14ac:dyDescent="0.2">
      <c r="A24" s="39" t="s">
        <v>256</v>
      </c>
      <c r="B24" s="40" t="s">
        <v>257</v>
      </c>
    </row>
    <row r="25" spans="1:2" x14ac:dyDescent="0.2">
      <c r="A25" s="39" t="s">
        <v>258</v>
      </c>
      <c r="B25" s="40" t="s">
        <v>259</v>
      </c>
    </row>
    <row r="26" spans="1:2" x14ac:dyDescent="0.2">
      <c r="A26" s="39" t="s">
        <v>260</v>
      </c>
      <c r="B26" s="40" t="s">
        <v>261</v>
      </c>
    </row>
    <row r="27" spans="1:2" x14ac:dyDescent="0.2">
      <c r="A27" s="39" t="s">
        <v>262</v>
      </c>
      <c r="B27" s="40" t="s">
        <v>263</v>
      </c>
    </row>
    <row r="28" spans="1:2" x14ac:dyDescent="0.2">
      <c r="A28" s="39" t="s">
        <v>264</v>
      </c>
      <c r="B28" s="40" t="s">
        <v>241</v>
      </c>
    </row>
    <row r="29" spans="1:2" x14ac:dyDescent="0.2">
      <c r="A29" s="39" t="s">
        <v>265</v>
      </c>
      <c r="B29" s="40" t="s">
        <v>266</v>
      </c>
    </row>
    <row r="30" spans="1:2" x14ac:dyDescent="0.2">
      <c r="A30" s="39" t="s">
        <v>267</v>
      </c>
      <c r="B30" s="40" t="s">
        <v>268</v>
      </c>
    </row>
    <row r="31" spans="1:2" x14ac:dyDescent="0.2">
      <c r="A31" s="39" t="s">
        <v>269</v>
      </c>
      <c r="B31" s="40" t="s">
        <v>270</v>
      </c>
    </row>
    <row r="32" spans="1:2" x14ac:dyDescent="0.2">
      <c r="A32" s="39" t="s">
        <v>271</v>
      </c>
      <c r="B32" s="40" t="s">
        <v>272</v>
      </c>
    </row>
    <row r="33" spans="1:2" x14ac:dyDescent="0.2">
      <c r="A33" s="39" t="s">
        <v>128</v>
      </c>
      <c r="B33" s="40" t="s">
        <v>129</v>
      </c>
    </row>
    <row r="34" spans="1:2" x14ac:dyDescent="0.2">
      <c r="A34" s="39" t="s">
        <v>273</v>
      </c>
      <c r="B34" s="40" t="s">
        <v>274</v>
      </c>
    </row>
    <row r="35" spans="1:2" x14ac:dyDescent="0.2">
      <c r="A35" s="39" t="s">
        <v>275</v>
      </c>
      <c r="B35" s="40" t="s">
        <v>276</v>
      </c>
    </row>
    <row r="36" spans="1:2" x14ac:dyDescent="0.2">
      <c r="A36" s="39" t="s">
        <v>277</v>
      </c>
      <c r="B36" s="40" t="s">
        <v>278</v>
      </c>
    </row>
    <row r="37" spans="1:2" x14ac:dyDescent="0.2">
      <c r="A37" s="39" t="s">
        <v>279</v>
      </c>
      <c r="B37" s="40" t="s">
        <v>280</v>
      </c>
    </row>
    <row r="38" spans="1:2" x14ac:dyDescent="0.2">
      <c r="A38" s="39" t="s">
        <v>281</v>
      </c>
      <c r="B38" s="40" t="s">
        <v>282</v>
      </c>
    </row>
    <row r="39" spans="1:2" x14ac:dyDescent="0.2">
      <c r="A39" s="39" t="s">
        <v>283</v>
      </c>
      <c r="B39" s="40" t="s">
        <v>284</v>
      </c>
    </row>
    <row r="40" spans="1:2" x14ac:dyDescent="0.2">
      <c r="A40" s="39" t="s">
        <v>285</v>
      </c>
      <c r="B40" s="40" t="s">
        <v>286</v>
      </c>
    </row>
    <row r="41" spans="1:2" x14ac:dyDescent="0.2">
      <c r="A41" s="39" t="s">
        <v>287</v>
      </c>
      <c r="B41" s="40" t="s">
        <v>288</v>
      </c>
    </row>
    <row r="42" spans="1:2" x14ac:dyDescent="0.2">
      <c r="A42" s="39" t="s">
        <v>289</v>
      </c>
      <c r="B42" s="40" t="s">
        <v>290</v>
      </c>
    </row>
    <row r="43" spans="1:2" x14ac:dyDescent="0.2">
      <c r="A43" s="39" t="s">
        <v>291</v>
      </c>
      <c r="B43" s="40" t="s">
        <v>292</v>
      </c>
    </row>
    <row r="44" spans="1:2" x14ac:dyDescent="0.2">
      <c r="A44" s="39" t="s">
        <v>293</v>
      </c>
      <c r="B44" s="40" t="s">
        <v>294</v>
      </c>
    </row>
    <row r="45" spans="1:2" x14ac:dyDescent="0.2">
      <c r="A45" s="39" t="s">
        <v>295</v>
      </c>
      <c r="B45" s="40" t="s">
        <v>296</v>
      </c>
    </row>
    <row r="46" spans="1:2" x14ac:dyDescent="0.2">
      <c r="A46" s="39" t="s">
        <v>1177</v>
      </c>
      <c r="B46" s="40">
        <v>48</v>
      </c>
    </row>
    <row r="47" spans="1:2" x14ac:dyDescent="0.2">
      <c r="A47" s="39" t="s">
        <v>297</v>
      </c>
      <c r="B47" s="40" t="s">
        <v>298</v>
      </c>
    </row>
    <row r="48" spans="1:2" x14ac:dyDescent="0.2">
      <c r="A48" s="39" t="s">
        <v>148</v>
      </c>
      <c r="B48" s="40" t="s">
        <v>149</v>
      </c>
    </row>
    <row r="49" spans="1:2" x14ac:dyDescent="0.2">
      <c r="A49" s="39" t="s">
        <v>299</v>
      </c>
      <c r="B49" s="40" t="s">
        <v>300</v>
      </c>
    </row>
    <row r="50" spans="1:2" x14ac:dyDescent="0.2">
      <c r="A50" s="39" t="s">
        <v>301</v>
      </c>
      <c r="B50" s="40" t="s">
        <v>216</v>
      </c>
    </row>
    <row r="51" spans="1:2" x14ac:dyDescent="0.2">
      <c r="A51" s="39" t="s">
        <v>302</v>
      </c>
      <c r="B51" s="40" t="s">
        <v>303</v>
      </c>
    </row>
    <row r="52" spans="1:2" x14ac:dyDescent="0.2">
      <c r="A52" s="39" t="s">
        <v>304</v>
      </c>
      <c r="B52" s="40" t="s">
        <v>165</v>
      </c>
    </row>
    <row r="53" spans="1:2" x14ac:dyDescent="0.2">
      <c r="A53" s="39" t="s">
        <v>135</v>
      </c>
      <c r="B53" s="40" t="s">
        <v>136</v>
      </c>
    </row>
    <row r="54" spans="1:2" x14ac:dyDescent="0.2">
      <c r="A54" s="39" t="s">
        <v>305</v>
      </c>
      <c r="B54" s="40" t="s">
        <v>306</v>
      </c>
    </row>
    <row r="55" spans="1:2" x14ac:dyDescent="0.2">
      <c r="A55" s="39" t="s">
        <v>307</v>
      </c>
      <c r="B55" s="40" t="s">
        <v>308</v>
      </c>
    </row>
    <row r="56" spans="1:2" x14ac:dyDescent="0.2">
      <c r="A56" s="39" t="s">
        <v>309</v>
      </c>
      <c r="B56" s="40" t="s">
        <v>310</v>
      </c>
    </row>
    <row r="57" spans="1:2" x14ac:dyDescent="0.2">
      <c r="A57" s="39" t="s">
        <v>311</v>
      </c>
      <c r="B57" s="40" t="s">
        <v>312</v>
      </c>
    </row>
    <row r="58" spans="1:2" x14ac:dyDescent="0.2">
      <c r="A58" s="39" t="s">
        <v>313</v>
      </c>
      <c r="B58" s="40" t="s">
        <v>314</v>
      </c>
    </row>
    <row r="59" spans="1:2" x14ac:dyDescent="0.2">
      <c r="A59" s="39" t="s">
        <v>315</v>
      </c>
      <c r="B59" s="40" t="s">
        <v>316</v>
      </c>
    </row>
    <row r="60" spans="1:2" x14ac:dyDescent="0.2">
      <c r="A60" s="39" t="s">
        <v>317</v>
      </c>
      <c r="B60" s="40" t="s">
        <v>318</v>
      </c>
    </row>
    <row r="61" spans="1:2" x14ac:dyDescent="0.2">
      <c r="A61" s="39" t="s">
        <v>137</v>
      </c>
      <c r="B61" s="40" t="s">
        <v>138</v>
      </c>
    </row>
    <row r="62" spans="1:2" x14ac:dyDescent="0.2">
      <c r="A62" s="39" t="s">
        <v>319</v>
      </c>
      <c r="B62" s="40" t="s">
        <v>320</v>
      </c>
    </row>
    <row r="63" spans="1:2" x14ac:dyDescent="0.2">
      <c r="A63" s="39" t="s">
        <v>321</v>
      </c>
      <c r="B63" s="40" t="s">
        <v>322</v>
      </c>
    </row>
    <row r="64" spans="1:2" x14ac:dyDescent="0.2">
      <c r="A64" s="39" t="s">
        <v>323</v>
      </c>
      <c r="B64" s="40" t="s">
        <v>324</v>
      </c>
    </row>
    <row r="65" spans="1:2" x14ac:dyDescent="0.2">
      <c r="A65" s="39" t="s">
        <v>325</v>
      </c>
      <c r="B65" s="40" t="s">
        <v>326</v>
      </c>
    </row>
    <row r="66" spans="1:2" x14ac:dyDescent="0.2">
      <c r="A66" s="39" t="s">
        <v>49</v>
      </c>
      <c r="B66" s="40" t="s">
        <v>67</v>
      </c>
    </row>
    <row r="67" spans="1:2" x14ac:dyDescent="0.2">
      <c r="A67" s="39" t="s">
        <v>151</v>
      </c>
      <c r="B67" s="40" t="s">
        <v>152</v>
      </c>
    </row>
    <row r="68" spans="1:2" x14ac:dyDescent="0.2">
      <c r="A68" s="39" t="s">
        <v>327</v>
      </c>
      <c r="B68" s="40" t="s">
        <v>328</v>
      </c>
    </row>
    <row r="69" spans="1:2" x14ac:dyDescent="0.2">
      <c r="A69" s="39" t="s">
        <v>134</v>
      </c>
      <c r="B69" s="40" t="s">
        <v>322</v>
      </c>
    </row>
    <row r="70" spans="1:2" x14ac:dyDescent="0.2">
      <c r="A70" s="39" t="s">
        <v>329</v>
      </c>
      <c r="B70" s="40" t="s">
        <v>330</v>
      </c>
    </row>
    <row r="71" spans="1:2" x14ac:dyDescent="0.2">
      <c r="A71" s="39" t="s">
        <v>331</v>
      </c>
      <c r="B71" s="40" t="s">
        <v>332</v>
      </c>
    </row>
    <row r="72" spans="1:2" x14ac:dyDescent="0.2">
      <c r="A72" s="39" t="s">
        <v>333</v>
      </c>
      <c r="B72" s="40" t="s">
        <v>334</v>
      </c>
    </row>
    <row r="73" spans="1:2" x14ac:dyDescent="0.2">
      <c r="A73" s="39" t="s">
        <v>335</v>
      </c>
      <c r="B73" s="40" t="s">
        <v>336</v>
      </c>
    </row>
    <row r="74" spans="1:2" x14ac:dyDescent="0.2">
      <c r="A74" s="39" t="s">
        <v>337</v>
      </c>
      <c r="B74" s="40" t="s">
        <v>338</v>
      </c>
    </row>
    <row r="75" spans="1:2" x14ac:dyDescent="0.2">
      <c r="A75" s="39" t="s">
        <v>339</v>
      </c>
      <c r="B75" s="40" t="s">
        <v>340</v>
      </c>
    </row>
    <row r="76" spans="1:2" x14ac:dyDescent="0.2">
      <c r="A76" s="39" t="s">
        <v>341</v>
      </c>
      <c r="B76" s="40" t="s">
        <v>342</v>
      </c>
    </row>
    <row r="77" spans="1:2" x14ac:dyDescent="0.2">
      <c r="A77" s="39" t="s">
        <v>343</v>
      </c>
      <c r="B77" s="40" t="s">
        <v>312</v>
      </c>
    </row>
    <row r="78" spans="1:2" x14ac:dyDescent="0.2">
      <c r="A78" s="39" t="s">
        <v>344</v>
      </c>
      <c r="B78" s="40" t="s">
        <v>143</v>
      </c>
    </row>
    <row r="79" spans="1:2" x14ac:dyDescent="0.2">
      <c r="A79" s="39" t="s">
        <v>345</v>
      </c>
      <c r="B79" s="40" t="s">
        <v>346</v>
      </c>
    </row>
    <row r="80" spans="1:2" x14ac:dyDescent="0.2">
      <c r="A80" s="39" t="s">
        <v>347</v>
      </c>
      <c r="B80" s="40" t="s">
        <v>274</v>
      </c>
    </row>
    <row r="81" spans="1:2" x14ac:dyDescent="0.2">
      <c r="A81" s="39" t="s">
        <v>348</v>
      </c>
      <c r="B81" s="40" t="s">
        <v>239</v>
      </c>
    </row>
    <row r="82" spans="1:2" x14ac:dyDescent="0.2">
      <c r="A82" s="39" t="s">
        <v>349</v>
      </c>
      <c r="B82" s="40" t="s">
        <v>326</v>
      </c>
    </row>
    <row r="83" spans="1:2" x14ac:dyDescent="0.2">
      <c r="A83" s="39" t="s">
        <v>350</v>
      </c>
      <c r="B83" s="40" t="s">
        <v>351</v>
      </c>
    </row>
    <row r="84" spans="1:2" x14ac:dyDescent="0.2">
      <c r="A84" s="39" t="s">
        <v>352</v>
      </c>
      <c r="B84" s="40" t="s">
        <v>353</v>
      </c>
    </row>
    <row r="85" spans="1:2" x14ac:dyDescent="0.2">
      <c r="A85" s="39" t="s">
        <v>354</v>
      </c>
      <c r="B85" s="40" t="s">
        <v>355</v>
      </c>
    </row>
    <row r="86" spans="1:2" x14ac:dyDescent="0.2">
      <c r="A86" s="39" t="s">
        <v>356</v>
      </c>
      <c r="B86" s="40" t="s">
        <v>357</v>
      </c>
    </row>
    <row r="87" spans="1:2" x14ac:dyDescent="0.2">
      <c r="A87" s="39" t="s">
        <v>358</v>
      </c>
      <c r="B87" s="40" t="s">
        <v>359</v>
      </c>
    </row>
    <row r="88" spans="1:2" x14ac:dyDescent="0.2">
      <c r="A88" s="39" t="s">
        <v>360</v>
      </c>
      <c r="B88" s="40" t="s">
        <v>361</v>
      </c>
    </row>
    <row r="89" spans="1:2" x14ac:dyDescent="0.2">
      <c r="A89" s="39" t="s">
        <v>362</v>
      </c>
      <c r="B89" s="40" t="s">
        <v>363</v>
      </c>
    </row>
    <row r="90" spans="1:2" x14ac:dyDescent="0.2">
      <c r="A90" s="39" t="s">
        <v>364</v>
      </c>
      <c r="B90" s="40" t="s">
        <v>365</v>
      </c>
    </row>
    <row r="91" spans="1:2" x14ac:dyDescent="0.2">
      <c r="A91" s="39" t="s">
        <v>366</v>
      </c>
      <c r="B91" s="40" t="s">
        <v>367</v>
      </c>
    </row>
    <row r="92" spans="1:2" x14ac:dyDescent="0.2">
      <c r="A92" s="39" t="s">
        <v>368</v>
      </c>
      <c r="B92" s="40" t="s">
        <v>369</v>
      </c>
    </row>
    <row r="93" spans="1:2" x14ac:dyDescent="0.2">
      <c r="A93" s="39" t="s">
        <v>370</v>
      </c>
      <c r="B93" s="40" t="s">
        <v>371</v>
      </c>
    </row>
    <row r="94" spans="1:2" x14ac:dyDescent="0.2">
      <c r="A94" s="39" t="s">
        <v>372</v>
      </c>
      <c r="B94" s="40" t="s">
        <v>373</v>
      </c>
    </row>
    <row r="95" spans="1:2" x14ac:dyDescent="0.2">
      <c r="A95" s="39" t="s">
        <v>374</v>
      </c>
      <c r="B95" s="40" t="s">
        <v>375</v>
      </c>
    </row>
    <row r="96" spans="1:2" x14ac:dyDescent="0.2">
      <c r="A96" s="39" t="s">
        <v>376</v>
      </c>
      <c r="B96" s="40" t="s">
        <v>377</v>
      </c>
    </row>
    <row r="97" spans="1:2" x14ac:dyDescent="0.2">
      <c r="A97" s="39" t="s">
        <v>378</v>
      </c>
      <c r="B97" s="40" t="s">
        <v>379</v>
      </c>
    </row>
    <row r="98" spans="1:2" x14ac:dyDescent="0.2">
      <c r="A98" s="39" t="s">
        <v>380</v>
      </c>
      <c r="B98" s="40" t="s">
        <v>381</v>
      </c>
    </row>
    <row r="99" spans="1:2" x14ac:dyDescent="0.2">
      <c r="A99" s="39" t="s">
        <v>382</v>
      </c>
      <c r="B99" s="40" t="s">
        <v>383</v>
      </c>
    </row>
    <row r="100" spans="1:2" x14ac:dyDescent="0.2">
      <c r="A100" s="39" t="s">
        <v>384</v>
      </c>
      <c r="B100" s="40" t="s">
        <v>385</v>
      </c>
    </row>
    <row r="101" spans="1:2" x14ac:dyDescent="0.2">
      <c r="A101" s="39" t="s">
        <v>386</v>
      </c>
      <c r="B101" s="40" t="s">
        <v>387</v>
      </c>
    </row>
    <row r="102" spans="1:2" x14ac:dyDescent="0.2">
      <c r="A102" s="39" t="s">
        <v>388</v>
      </c>
      <c r="B102" s="40" t="s">
        <v>389</v>
      </c>
    </row>
    <row r="103" spans="1:2" x14ac:dyDescent="0.2">
      <c r="A103" s="39" t="s">
        <v>390</v>
      </c>
      <c r="B103" s="40" t="s">
        <v>391</v>
      </c>
    </row>
    <row r="104" spans="1:2" x14ac:dyDescent="0.2">
      <c r="A104" s="39" t="s">
        <v>392</v>
      </c>
      <c r="B104" s="40" t="s">
        <v>298</v>
      </c>
    </row>
    <row r="105" spans="1:2" x14ac:dyDescent="0.2">
      <c r="A105" s="39" t="s">
        <v>393</v>
      </c>
      <c r="B105" s="40" t="s">
        <v>394</v>
      </c>
    </row>
    <row r="106" spans="1:2" x14ac:dyDescent="0.2">
      <c r="A106" s="39" t="s">
        <v>395</v>
      </c>
      <c r="B106" s="40" t="s">
        <v>263</v>
      </c>
    </row>
    <row r="107" spans="1:2" x14ac:dyDescent="0.2">
      <c r="A107" s="39" t="s">
        <v>396</v>
      </c>
      <c r="B107" s="40" t="s">
        <v>397</v>
      </c>
    </row>
    <row r="108" spans="1:2" x14ac:dyDescent="0.2">
      <c r="A108" s="39" t="s">
        <v>398</v>
      </c>
      <c r="B108" s="40" t="s">
        <v>399</v>
      </c>
    </row>
    <row r="109" spans="1:2" x14ac:dyDescent="0.2">
      <c r="A109" s="39" t="s">
        <v>400</v>
      </c>
      <c r="B109" s="40" t="s">
        <v>401</v>
      </c>
    </row>
    <row r="110" spans="1:2" x14ac:dyDescent="0.2">
      <c r="A110" s="39" t="s">
        <v>39</v>
      </c>
      <c r="B110" s="40" t="s">
        <v>402</v>
      </c>
    </row>
    <row r="111" spans="1:2" x14ac:dyDescent="0.2">
      <c r="A111" s="39" t="s">
        <v>403</v>
      </c>
      <c r="B111" s="40" t="s">
        <v>404</v>
      </c>
    </row>
    <row r="112" spans="1:2" x14ac:dyDescent="0.2">
      <c r="A112" s="39" t="s">
        <v>405</v>
      </c>
      <c r="B112" s="40" t="s">
        <v>406</v>
      </c>
    </row>
    <row r="113" spans="1:2" x14ac:dyDescent="0.2">
      <c r="A113" s="39" t="s">
        <v>407</v>
      </c>
      <c r="B113" s="40" t="s">
        <v>408</v>
      </c>
    </row>
    <row r="114" spans="1:2" x14ac:dyDescent="0.2">
      <c r="A114" s="39" t="s">
        <v>409</v>
      </c>
      <c r="B114" s="40" t="s">
        <v>177</v>
      </c>
    </row>
    <row r="115" spans="1:2" x14ac:dyDescent="0.2">
      <c r="A115" s="39" t="s">
        <v>410</v>
      </c>
      <c r="B115" s="40" t="s">
        <v>411</v>
      </c>
    </row>
    <row r="116" spans="1:2" x14ac:dyDescent="0.2">
      <c r="A116" s="39" t="s">
        <v>412</v>
      </c>
      <c r="B116" s="40" t="s">
        <v>413</v>
      </c>
    </row>
    <row r="117" spans="1:2" x14ac:dyDescent="0.2">
      <c r="A117" s="39" t="s">
        <v>414</v>
      </c>
      <c r="B117" s="40" t="s">
        <v>415</v>
      </c>
    </row>
    <row r="118" spans="1:2" x14ac:dyDescent="0.2">
      <c r="A118" s="39" t="s">
        <v>416</v>
      </c>
      <c r="B118" s="40" t="s">
        <v>328</v>
      </c>
    </row>
    <row r="119" spans="1:2" x14ac:dyDescent="0.2">
      <c r="A119" s="39" t="s">
        <v>417</v>
      </c>
      <c r="B119" s="40" t="s">
        <v>418</v>
      </c>
    </row>
    <row r="120" spans="1:2" x14ac:dyDescent="0.2">
      <c r="A120" s="39" t="s">
        <v>419</v>
      </c>
      <c r="B120" s="40" t="s">
        <v>420</v>
      </c>
    </row>
    <row r="121" spans="1:2" x14ac:dyDescent="0.2">
      <c r="A121" s="39" t="s">
        <v>421</v>
      </c>
      <c r="B121" s="40" t="s">
        <v>422</v>
      </c>
    </row>
    <row r="122" spans="1:2" x14ac:dyDescent="0.2">
      <c r="A122" s="39" t="s">
        <v>423</v>
      </c>
      <c r="B122" s="40" t="s">
        <v>424</v>
      </c>
    </row>
    <row r="123" spans="1:2" x14ac:dyDescent="0.2">
      <c r="A123" s="39" t="s">
        <v>1180</v>
      </c>
      <c r="B123" s="40" t="s">
        <v>425</v>
      </c>
    </row>
    <row r="124" spans="1:2" x14ac:dyDescent="0.2">
      <c r="A124" s="39" t="s">
        <v>426</v>
      </c>
      <c r="B124" s="40" t="s">
        <v>427</v>
      </c>
    </row>
    <row r="125" spans="1:2" x14ac:dyDescent="0.2">
      <c r="A125" s="39" t="s">
        <v>428</v>
      </c>
      <c r="B125" s="40" t="s">
        <v>263</v>
      </c>
    </row>
    <row r="126" spans="1:2" x14ac:dyDescent="0.2">
      <c r="A126" s="39" t="s">
        <v>429</v>
      </c>
      <c r="B126" s="40" t="s">
        <v>399</v>
      </c>
    </row>
    <row r="127" spans="1:2" x14ac:dyDescent="0.2">
      <c r="A127" s="39" t="s">
        <v>430</v>
      </c>
      <c r="B127" s="40" t="s">
        <v>431</v>
      </c>
    </row>
    <row r="128" spans="1:2" x14ac:dyDescent="0.2">
      <c r="A128" s="39" t="s">
        <v>432</v>
      </c>
      <c r="B128" s="40" t="s">
        <v>433</v>
      </c>
    </row>
    <row r="129" spans="1:2" x14ac:dyDescent="0.2">
      <c r="A129" s="39" t="s">
        <v>434</v>
      </c>
      <c r="B129" s="40" t="s">
        <v>435</v>
      </c>
    </row>
    <row r="130" spans="1:2" x14ac:dyDescent="0.2">
      <c r="A130" s="39" t="s">
        <v>436</v>
      </c>
      <c r="B130" s="40" t="s">
        <v>437</v>
      </c>
    </row>
    <row r="131" spans="1:2" x14ac:dyDescent="0.2">
      <c r="A131" s="39" t="s">
        <v>438</v>
      </c>
      <c r="B131" s="40" t="s">
        <v>439</v>
      </c>
    </row>
    <row r="132" spans="1:2" x14ac:dyDescent="0.2">
      <c r="A132" s="39" t="s">
        <v>440</v>
      </c>
      <c r="B132" s="40" t="s">
        <v>422</v>
      </c>
    </row>
    <row r="133" spans="1:2" x14ac:dyDescent="0.2">
      <c r="A133" s="39" t="s">
        <v>441</v>
      </c>
      <c r="B133" s="40" t="s">
        <v>442</v>
      </c>
    </row>
    <row r="134" spans="1:2" x14ac:dyDescent="0.2">
      <c r="A134" s="39" t="s">
        <v>443</v>
      </c>
      <c r="B134" s="40" t="s">
        <v>444</v>
      </c>
    </row>
    <row r="135" spans="1:2" x14ac:dyDescent="0.2">
      <c r="A135" s="39" t="s">
        <v>445</v>
      </c>
      <c r="B135" s="40" t="s">
        <v>175</v>
      </c>
    </row>
    <row r="136" spans="1:2" x14ac:dyDescent="0.2">
      <c r="A136" s="39" t="s">
        <v>446</v>
      </c>
      <c r="B136" s="40" t="s">
        <v>447</v>
      </c>
    </row>
    <row r="137" spans="1:2" x14ac:dyDescent="0.2">
      <c r="A137" s="39" t="s">
        <v>448</v>
      </c>
      <c r="B137" s="40" t="s">
        <v>449</v>
      </c>
    </row>
    <row r="138" spans="1:2" x14ac:dyDescent="0.2">
      <c r="A138" s="39" t="s">
        <v>450</v>
      </c>
      <c r="B138" s="40" t="s">
        <v>451</v>
      </c>
    </row>
    <row r="139" spans="1:2" x14ac:dyDescent="0.2">
      <c r="A139" s="39" t="s">
        <v>41</v>
      </c>
      <c r="B139" s="40" t="s">
        <v>62</v>
      </c>
    </row>
    <row r="140" spans="1:2" x14ac:dyDescent="0.2">
      <c r="A140" s="39" t="s">
        <v>452</v>
      </c>
      <c r="B140" s="40" t="s">
        <v>453</v>
      </c>
    </row>
    <row r="141" spans="1:2" x14ac:dyDescent="0.2">
      <c r="A141" s="39" t="s">
        <v>454</v>
      </c>
      <c r="B141" s="40" t="s">
        <v>455</v>
      </c>
    </row>
    <row r="142" spans="1:2" x14ac:dyDescent="0.2">
      <c r="A142" s="39" t="s">
        <v>456</v>
      </c>
      <c r="B142" s="40" t="s">
        <v>196</v>
      </c>
    </row>
    <row r="143" spans="1:2" x14ac:dyDescent="0.2">
      <c r="A143" s="39" t="s">
        <v>457</v>
      </c>
      <c r="B143" s="40" t="s">
        <v>458</v>
      </c>
    </row>
    <row r="144" spans="1:2" x14ac:dyDescent="0.2">
      <c r="A144" s="39" t="s">
        <v>459</v>
      </c>
      <c r="B144" s="40" t="s">
        <v>460</v>
      </c>
    </row>
    <row r="145" spans="1:2" x14ac:dyDescent="0.2">
      <c r="A145" s="39" t="s">
        <v>461</v>
      </c>
      <c r="B145" s="40" t="s">
        <v>255</v>
      </c>
    </row>
    <row r="146" spans="1:2" x14ac:dyDescent="0.2">
      <c r="A146" s="39" t="s">
        <v>462</v>
      </c>
      <c r="B146" s="40" t="s">
        <v>463</v>
      </c>
    </row>
    <row r="147" spans="1:2" x14ac:dyDescent="0.2">
      <c r="A147" s="39" t="s">
        <v>51</v>
      </c>
      <c r="B147" s="40" t="s">
        <v>68</v>
      </c>
    </row>
    <row r="148" spans="1:2" x14ac:dyDescent="0.2">
      <c r="A148" s="39" t="s">
        <v>464</v>
      </c>
      <c r="B148" s="40" t="s">
        <v>143</v>
      </c>
    </row>
    <row r="149" spans="1:2" x14ac:dyDescent="0.2">
      <c r="A149" s="39" t="s">
        <v>465</v>
      </c>
      <c r="B149" s="40" t="s">
        <v>149</v>
      </c>
    </row>
    <row r="150" spans="1:2" x14ac:dyDescent="0.2">
      <c r="A150" s="39" t="s">
        <v>466</v>
      </c>
      <c r="B150" s="40" t="s">
        <v>467</v>
      </c>
    </row>
    <row r="151" spans="1:2" x14ac:dyDescent="0.2">
      <c r="A151" s="39" t="s">
        <v>468</v>
      </c>
      <c r="B151" s="40" t="s">
        <v>469</v>
      </c>
    </row>
    <row r="152" spans="1:2" x14ac:dyDescent="0.2">
      <c r="A152" s="39" t="s">
        <v>182</v>
      </c>
      <c r="B152" s="40" t="s">
        <v>183</v>
      </c>
    </row>
    <row r="153" spans="1:2" x14ac:dyDescent="0.2">
      <c r="A153" s="39" t="s">
        <v>470</v>
      </c>
      <c r="B153" s="40" t="s">
        <v>471</v>
      </c>
    </row>
    <row r="154" spans="1:2" x14ac:dyDescent="0.2">
      <c r="A154" s="39" t="s">
        <v>472</v>
      </c>
      <c r="B154" s="40" t="s">
        <v>369</v>
      </c>
    </row>
    <row r="155" spans="1:2" x14ac:dyDescent="0.2">
      <c r="A155" s="39" t="s">
        <v>1181</v>
      </c>
      <c r="B155" s="40" t="s">
        <v>70</v>
      </c>
    </row>
    <row r="156" spans="1:2" x14ac:dyDescent="0.2">
      <c r="A156" s="39" t="s">
        <v>473</v>
      </c>
      <c r="B156" s="40" t="s">
        <v>157</v>
      </c>
    </row>
    <row r="157" spans="1:2" x14ac:dyDescent="0.2">
      <c r="A157" s="39" t="s">
        <v>474</v>
      </c>
      <c r="B157" s="40" t="s">
        <v>475</v>
      </c>
    </row>
    <row r="158" spans="1:2" x14ac:dyDescent="0.2">
      <c r="A158" s="39" t="s">
        <v>476</v>
      </c>
      <c r="B158" s="40" t="s">
        <v>477</v>
      </c>
    </row>
    <row r="159" spans="1:2" x14ac:dyDescent="0.2">
      <c r="A159" s="39" t="s">
        <v>478</v>
      </c>
      <c r="B159" s="40" t="s">
        <v>479</v>
      </c>
    </row>
    <row r="160" spans="1:2" x14ac:dyDescent="0.2">
      <c r="A160" s="39" t="s">
        <v>480</v>
      </c>
      <c r="B160" s="40" t="s">
        <v>481</v>
      </c>
    </row>
    <row r="161" spans="1:2" x14ac:dyDescent="0.2">
      <c r="A161" s="39" t="s">
        <v>482</v>
      </c>
      <c r="B161" s="40" t="s">
        <v>483</v>
      </c>
    </row>
    <row r="162" spans="1:2" x14ac:dyDescent="0.2">
      <c r="A162" s="39" t="s">
        <v>154</v>
      </c>
      <c r="B162" s="40" t="s">
        <v>155</v>
      </c>
    </row>
    <row r="163" spans="1:2" x14ac:dyDescent="0.2">
      <c r="A163" s="39" t="s">
        <v>484</v>
      </c>
      <c r="B163" s="40" t="s">
        <v>205</v>
      </c>
    </row>
    <row r="164" spans="1:2" x14ac:dyDescent="0.2">
      <c r="A164" s="39" t="s">
        <v>485</v>
      </c>
      <c r="B164" s="40" t="s">
        <v>486</v>
      </c>
    </row>
    <row r="165" spans="1:2" x14ac:dyDescent="0.2">
      <c r="A165" s="39" t="s">
        <v>487</v>
      </c>
      <c r="B165" s="40" t="s">
        <v>488</v>
      </c>
    </row>
    <row r="166" spans="1:2" x14ac:dyDescent="0.2">
      <c r="A166" s="39" t="s">
        <v>489</v>
      </c>
      <c r="B166" s="40" t="s">
        <v>490</v>
      </c>
    </row>
    <row r="167" spans="1:2" x14ac:dyDescent="0.2">
      <c r="A167" s="39" t="s">
        <v>491</v>
      </c>
      <c r="B167" s="40" t="s">
        <v>249</v>
      </c>
    </row>
    <row r="168" spans="1:2" x14ac:dyDescent="0.2">
      <c r="A168" s="39" t="s">
        <v>492</v>
      </c>
      <c r="B168" s="40" t="s">
        <v>493</v>
      </c>
    </row>
    <row r="169" spans="1:2" x14ac:dyDescent="0.2">
      <c r="A169" s="39" t="s">
        <v>1182</v>
      </c>
      <c r="B169" s="40" t="s">
        <v>494</v>
      </c>
    </row>
    <row r="170" spans="1:2" x14ac:dyDescent="0.2">
      <c r="A170" s="39" t="s">
        <v>1258</v>
      </c>
      <c r="B170" s="40" t="s">
        <v>495</v>
      </c>
    </row>
    <row r="171" spans="1:2" x14ac:dyDescent="0.2">
      <c r="A171" s="39" t="s">
        <v>496</v>
      </c>
      <c r="B171" s="40" t="s">
        <v>497</v>
      </c>
    </row>
    <row r="172" spans="1:2" x14ac:dyDescent="0.2">
      <c r="A172" s="39" t="s">
        <v>498</v>
      </c>
      <c r="B172" s="40" t="s">
        <v>499</v>
      </c>
    </row>
    <row r="173" spans="1:2" x14ac:dyDescent="0.2">
      <c r="A173" s="39" t="s">
        <v>500</v>
      </c>
      <c r="B173" s="40" t="s">
        <v>501</v>
      </c>
    </row>
    <row r="174" spans="1:2" x14ac:dyDescent="0.2">
      <c r="A174" s="39" t="s">
        <v>42</v>
      </c>
      <c r="B174" s="40" t="s">
        <v>63</v>
      </c>
    </row>
    <row r="175" spans="1:2" x14ac:dyDescent="0.2">
      <c r="A175" s="39" t="s">
        <v>502</v>
      </c>
      <c r="B175" s="40" t="s">
        <v>503</v>
      </c>
    </row>
    <row r="176" spans="1:2" x14ac:dyDescent="0.2">
      <c r="A176" s="39" t="s">
        <v>504</v>
      </c>
      <c r="B176" s="40" t="s">
        <v>203</v>
      </c>
    </row>
    <row r="177" spans="1:2" x14ac:dyDescent="0.2">
      <c r="A177" s="39" t="s">
        <v>505</v>
      </c>
      <c r="B177" s="40" t="s">
        <v>506</v>
      </c>
    </row>
    <row r="178" spans="1:2" x14ac:dyDescent="0.2">
      <c r="A178" s="39" t="s">
        <v>507</v>
      </c>
      <c r="B178" s="40" t="s">
        <v>508</v>
      </c>
    </row>
    <row r="179" spans="1:2" x14ac:dyDescent="0.2">
      <c r="A179" s="39" t="s">
        <v>509</v>
      </c>
      <c r="B179" s="40" t="s">
        <v>510</v>
      </c>
    </row>
    <row r="180" spans="1:2" x14ac:dyDescent="0.2">
      <c r="A180" s="39" t="s">
        <v>511</v>
      </c>
      <c r="B180" s="40" t="s">
        <v>175</v>
      </c>
    </row>
    <row r="181" spans="1:2" x14ac:dyDescent="0.2">
      <c r="A181" s="39" t="s">
        <v>512</v>
      </c>
      <c r="B181" s="40" t="s">
        <v>513</v>
      </c>
    </row>
    <row r="182" spans="1:2" x14ac:dyDescent="0.2">
      <c r="A182" s="39" t="s">
        <v>192</v>
      </c>
      <c r="B182" s="40" t="s">
        <v>193</v>
      </c>
    </row>
    <row r="183" spans="1:2" x14ac:dyDescent="0.2">
      <c r="A183" s="39" t="s">
        <v>514</v>
      </c>
      <c r="B183" s="40" t="s">
        <v>515</v>
      </c>
    </row>
    <row r="184" spans="1:2" x14ac:dyDescent="0.2">
      <c r="A184" s="39" t="s">
        <v>52</v>
      </c>
      <c r="B184" s="40" t="s">
        <v>69</v>
      </c>
    </row>
    <row r="185" spans="1:2" x14ac:dyDescent="0.2">
      <c r="A185" s="39" t="s">
        <v>516</v>
      </c>
      <c r="B185" s="40" t="s">
        <v>517</v>
      </c>
    </row>
    <row r="186" spans="1:2" x14ac:dyDescent="0.2">
      <c r="A186" s="39" t="s">
        <v>518</v>
      </c>
      <c r="B186" s="40" t="s">
        <v>519</v>
      </c>
    </row>
    <row r="187" spans="1:2" x14ac:dyDescent="0.2">
      <c r="A187" s="39" t="s">
        <v>520</v>
      </c>
      <c r="B187" s="40" t="s">
        <v>521</v>
      </c>
    </row>
    <row r="188" spans="1:2" x14ac:dyDescent="0.2">
      <c r="A188" s="39" t="s">
        <v>522</v>
      </c>
      <c r="B188" s="40" t="s">
        <v>523</v>
      </c>
    </row>
    <row r="189" spans="1:2" x14ac:dyDescent="0.2">
      <c r="A189" s="39" t="s">
        <v>524</v>
      </c>
      <c r="B189" s="40" t="s">
        <v>525</v>
      </c>
    </row>
    <row r="190" spans="1:2" x14ac:dyDescent="0.2">
      <c r="A190" s="39" t="s">
        <v>526</v>
      </c>
      <c r="B190" s="40" t="s">
        <v>497</v>
      </c>
    </row>
    <row r="191" spans="1:2" x14ac:dyDescent="0.2">
      <c r="A191" s="39" t="s">
        <v>527</v>
      </c>
      <c r="B191" s="40" t="s">
        <v>528</v>
      </c>
    </row>
    <row r="192" spans="1:2" x14ac:dyDescent="0.2">
      <c r="A192" s="39" t="s">
        <v>529</v>
      </c>
      <c r="B192" s="40" t="s">
        <v>530</v>
      </c>
    </row>
    <row r="193" spans="1:2" x14ac:dyDescent="0.2">
      <c r="A193" s="39" t="s">
        <v>531</v>
      </c>
      <c r="B193" s="40" t="s">
        <v>532</v>
      </c>
    </row>
    <row r="194" spans="1:2" x14ac:dyDescent="0.2">
      <c r="A194" s="39" t="s">
        <v>139</v>
      </c>
      <c r="B194" s="40" t="s">
        <v>140</v>
      </c>
    </row>
    <row r="195" spans="1:2" x14ac:dyDescent="0.2">
      <c r="A195" s="39" t="s">
        <v>533</v>
      </c>
      <c r="B195" s="40" t="s">
        <v>534</v>
      </c>
    </row>
    <row r="196" spans="1:2" x14ac:dyDescent="0.2">
      <c r="A196" s="39" t="s">
        <v>535</v>
      </c>
      <c r="B196" s="40" t="s">
        <v>503</v>
      </c>
    </row>
    <row r="197" spans="1:2" x14ac:dyDescent="0.2">
      <c r="A197" s="39" t="s">
        <v>536</v>
      </c>
      <c r="B197" s="40" t="s">
        <v>537</v>
      </c>
    </row>
    <row r="198" spans="1:2" x14ac:dyDescent="0.2">
      <c r="A198" s="39" t="s">
        <v>538</v>
      </c>
      <c r="B198" s="40" t="s">
        <v>539</v>
      </c>
    </row>
    <row r="199" spans="1:2" x14ac:dyDescent="0.2">
      <c r="A199" s="39" t="s">
        <v>540</v>
      </c>
      <c r="B199" s="40" t="s">
        <v>169</v>
      </c>
    </row>
    <row r="200" spans="1:2" x14ac:dyDescent="0.2">
      <c r="A200" s="39" t="s">
        <v>541</v>
      </c>
      <c r="B200" s="40" t="s">
        <v>542</v>
      </c>
    </row>
    <row r="201" spans="1:2" x14ac:dyDescent="0.2">
      <c r="A201" s="39" t="s">
        <v>543</v>
      </c>
      <c r="B201" s="40" t="s">
        <v>544</v>
      </c>
    </row>
    <row r="202" spans="1:2" x14ac:dyDescent="0.2">
      <c r="A202" s="39" t="s">
        <v>545</v>
      </c>
      <c r="B202" s="40" t="s">
        <v>546</v>
      </c>
    </row>
    <row r="203" spans="1:2" x14ac:dyDescent="0.2">
      <c r="A203" s="39" t="s">
        <v>547</v>
      </c>
      <c r="B203" s="40" t="s">
        <v>544</v>
      </c>
    </row>
    <row r="204" spans="1:2" x14ac:dyDescent="0.2">
      <c r="A204" s="39" t="s">
        <v>548</v>
      </c>
      <c r="B204" s="40" t="s">
        <v>136</v>
      </c>
    </row>
    <row r="205" spans="1:2" x14ac:dyDescent="0.2">
      <c r="A205" s="39" t="s">
        <v>549</v>
      </c>
      <c r="B205" s="40" t="s">
        <v>408</v>
      </c>
    </row>
    <row r="206" spans="1:2" x14ac:dyDescent="0.2">
      <c r="A206" s="39" t="s">
        <v>550</v>
      </c>
      <c r="B206" s="40" t="s">
        <v>551</v>
      </c>
    </row>
    <row r="207" spans="1:2" x14ac:dyDescent="0.2">
      <c r="A207" s="39" t="s">
        <v>552</v>
      </c>
      <c r="B207" s="40" t="s">
        <v>553</v>
      </c>
    </row>
    <row r="208" spans="1:2" x14ac:dyDescent="0.2">
      <c r="A208" s="39" t="s">
        <v>554</v>
      </c>
      <c r="B208" s="40" t="s">
        <v>555</v>
      </c>
    </row>
    <row r="209" spans="1:2" x14ac:dyDescent="0.2">
      <c r="A209" s="39" t="s">
        <v>556</v>
      </c>
      <c r="B209" s="40" t="s">
        <v>557</v>
      </c>
    </row>
    <row r="210" spans="1:2" x14ac:dyDescent="0.2">
      <c r="A210" s="39" t="s">
        <v>558</v>
      </c>
      <c r="B210" s="40" t="s">
        <v>559</v>
      </c>
    </row>
    <row r="211" spans="1:2" x14ac:dyDescent="0.2">
      <c r="A211" s="39" t="s">
        <v>560</v>
      </c>
      <c r="B211" s="40" t="s">
        <v>561</v>
      </c>
    </row>
    <row r="212" spans="1:2" x14ac:dyDescent="0.2">
      <c r="A212" s="39" t="s">
        <v>562</v>
      </c>
      <c r="B212" s="40" t="s">
        <v>455</v>
      </c>
    </row>
    <row r="213" spans="1:2" x14ac:dyDescent="0.2">
      <c r="A213" s="39" t="s">
        <v>563</v>
      </c>
      <c r="B213" s="40" t="s">
        <v>564</v>
      </c>
    </row>
    <row r="214" spans="1:2" x14ac:dyDescent="0.2">
      <c r="A214" s="39" t="s">
        <v>174</v>
      </c>
      <c r="B214" s="40" t="s">
        <v>175</v>
      </c>
    </row>
    <row r="215" spans="1:2" x14ac:dyDescent="0.2">
      <c r="A215" s="39" t="s">
        <v>565</v>
      </c>
      <c r="B215" s="40" t="s">
        <v>206</v>
      </c>
    </row>
    <row r="216" spans="1:2" x14ac:dyDescent="0.2">
      <c r="A216" s="39" t="s">
        <v>54</v>
      </c>
      <c r="B216" s="40" t="s">
        <v>70</v>
      </c>
    </row>
    <row r="217" spans="1:2" x14ac:dyDescent="0.2">
      <c r="A217" s="39" t="s">
        <v>566</v>
      </c>
      <c r="B217" s="40" t="s">
        <v>228</v>
      </c>
    </row>
    <row r="218" spans="1:2" x14ac:dyDescent="0.2">
      <c r="A218" s="39" t="s">
        <v>567</v>
      </c>
      <c r="B218" s="40" t="s">
        <v>568</v>
      </c>
    </row>
    <row r="219" spans="1:2" x14ac:dyDescent="0.2">
      <c r="A219" s="39" t="s">
        <v>569</v>
      </c>
      <c r="B219" s="40" t="s">
        <v>570</v>
      </c>
    </row>
    <row r="220" spans="1:2" x14ac:dyDescent="0.2">
      <c r="A220" s="39" t="s">
        <v>571</v>
      </c>
      <c r="B220" s="40" t="s">
        <v>420</v>
      </c>
    </row>
    <row r="221" spans="1:2" x14ac:dyDescent="0.2">
      <c r="A221" s="39" t="s">
        <v>113</v>
      </c>
      <c r="B221" s="40" t="s">
        <v>572</v>
      </c>
    </row>
    <row r="222" spans="1:2" x14ac:dyDescent="0.2">
      <c r="A222" s="39" t="s">
        <v>573</v>
      </c>
      <c r="B222" s="40" t="s">
        <v>314</v>
      </c>
    </row>
    <row r="223" spans="1:2" x14ac:dyDescent="0.2">
      <c r="A223" s="39" t="s">
        <v>574</v>
      </c>
      <c r="B223" s="40" t="s">
        <v>373</v>
      </c>
    </row>
    <row r="224" spans="1:2" x14ac:dyDescent="0.2">
      <c r="A224" s="39" t="s">
        <v>575</v>
      </c>
      <c r="B224" s="40" t="s">
        <v>576</v>
      </c>
    </row>
    <row r="225" spans="1:2" x14ac:dyDescent="0.2">
      <c r="A225" s="39" t="s">
        <v>577</v>
      </c>
      <c r="B225" s="40" t="s">
        <v>479</v>
      </c>
    </row>
    <row r="226" spans="1:2" x14ac:dyDescent="0.2">
      <c r="A226" s="39" t="s">
        <v>578</v>
      </c>
      <c r="B226" s="40" t="s">
        <v>494</v>
      </c>
    </row>
    <row r="227" spans="1:2" x14ac:dyDescent="0.2">
      <c r="A227" s="39" t="s">
        <v>579</v>
      </c>
      <c r="B227" s="40" t="s">
        <v>330</v>
      </c>
    </row>
    <row r="228" spans="1:2" x14ac:dyDescent="0.2">
      <c r="A228" s="39" t="s">
        <v>580</v>
      </c>
      <c r="B228" s="40" t="s">
        <v>581</v>
      </c>
    </row>
    <row r="229" spans="1:2" x14ac:dyDescent="0.2">
      <c r="A229" s="39" t="s">
        <v>198</v>
      </c>
      <c r="B229" s="40" t="s">
        <v>199</v>
      </c>
    </row>
    <row r="230" spans="1:2" x14ac:dyDescent="0.2">
      <c r="A230" s="39" t="s">
        <v>582</v>
      </c>
      <c r="B230" s="40" t="s">
        <v>583</v>
      </c>
    </row>
    <row r="231" spans="1:2" x14ac:dyDescent="0.2">
      <c r="A231" s="39" t="s">
        <v>584</v>
      </c>
      <c r="B231" s="40" t="s">
        <v>585</v>
      </c>
    </row>
    <row r="232" spans="1:2" x14ac:dyDescent="0.2">
      <c r="A232" s="39" t="s">
        <v>586</v>
      </c>
      <c r="B232" s="40" t="s">
        <v>587</v>
      </c>
    </row>
    <row r="233" spans="1:2" x14ac:dyDescent="0.2">
      <c r="A233" s="39" t="s">
        <v>588</v>
      </c>
      <c r="B233" s="40" t="s">
        <v>589</v>
      </c>
    </row>
    <row r="234" spans="1:2" x14ac:dyDescent="0.2">
      <c r="A234" s="39" t="s">
        <v>590</v>
      </c>
      <c r="B234" s="40" t="s">
        <v>199</v>
      </c>
    </row>
    <row r="235" spans="1:2" x14ac:dyDescent="0.2">
      <c r="A235" s="39" t="s">
        <v>591</v>
      </c>
      <c r="B235" s="40" t="s">
        <v>592</v>
      </c>
    </row>
    <row r="236" spans="1:2" x14ac:dyDescent="0.2">
      <c r="A236" s="39" t="s">
        <v>593</v>
      </c>
      <c r="B236" s="40" t="s">
        <v>594</v>
      </c>
    </row>
    <row r="237" spans="1:2" x14ac:dyDescent="0.2">
      <c r="A237" s="39" t="s">
        <v>595</v>
      </c>
      <c r="B237" s="40" t="s">
        <v>596</v>
      </c>
    </row>
    <row r="238" spans="1:2" x14ac:dyDescent="0.2">
      <c r="A238" s="39" t="s">
        <v>597</v>
      </c>
      <c r="B238" s="40" t="s">
        <v>598</v>
      </c>
    </row>
    <row r="239" spans="1:2" x14ac:dyDescent="0.2">
      <c r="A239" s="39" t="s">
        <v>599</v>
      </c>
      <c r="B239" s="40" t="s">
        <v>600</v>
      </c>
    </row>
    <row r="240" spans="1:2" x14ac:dyDescent="0.2">
      <c r="A240" s="39" t="s">
        <v>601</v>
      </c>
      <c r="B240" s="40" t="s">
        <v>602</v>
      </c>
    </row>
    <row r="241" spans="1:2" x14ac:dyDescent="0.2">
      <c r="A241" s="39" t="s">
        <v>603</v>
      </c>
      <c r="B241" s="40" t="s">
        <v>604</v>
      </c>
    </row>
    <row r="242" spans="1:2" x14ac:dyDescent="0.2">
      <c r="A242" s="39" t="s">
        <v>605</v>
      </c>
      <c r="B242" s="40" t="s">
        <v>606</v>
      </c>
    </row>
    <row r="243" spans="1:2" x14ac:dyDescent="0.2">
      <c r="A243" s="39" t="s">
        <v>607</v>
      </c>
      <c r="B243" s="40" t="s">
        <v>608</v>
      </c>
    </row>
    <row r="244" spans="1:2" x14ac:dyDescent="0.2">
      <c r="A244" s="39" t="s">
        <v>609</v>
      </c>
      <c r="B244" s="40" t="s">
        <v>336</v>
      </c>
    </row>
    <row r="245" spans="1:2" x14ac:dyDescent="0.2">
      <c r="A245" s="39" t="s">
        <v>610</v>
      </c>
      <c r="B245" s="40" t="s">
        <v>611</v>
      </c>
    </row>
    <row r="246" spans="1:2" x14ac:dyDescent="0.2">
      <c r="A246" s="39" t="s">
        <v>612</v>
      </c>
      <c r="B246" s="40" t="s">
        <v>613</v>
      </c>
    </row>
    <row r="247" spans="1:2" x14ac:dyDescent="0.2">
      <c r="A247" s="39" t="s">
        <v>614</v>
      </c>
      <c r="B247" s="40" t="s">
        <v>615</v>
      </c>
    </row>
    <row r="248" spans="1:2" x14ac:dyDescent="0.2">
      <c r="A248" s="39" t="s">
        <v>616</v>
      </c>
      <c r="B248" s="40" t="s">
        <v>449</v>
      </c>
    </row>
    <row r="249" spans="1:2" x14ac:dyDescent="0.2">
      <c r="A249" s="39" t="s">
        <v>617</v>
      </c>
      <c r="B249" s="40" t="s">
        <v>618</v>
      </c>
    </row>
    <row r="250" spans="1:2" x14ac:dyDescent="0.2">
      <c r="A250" s="39" t="s">
        <v>619</v>
      </c>
      <c r="B250" s="40" t="s">
        <v>620</v>
      </c>
    </row>
    <row r="251" spans="1:2" x14ac:dyDescent="0.2">
      <c r="A251" s="39" t="s">
        <v>621</v>
      </c>
      <c r="B251" s="40" t="s">
        <v>481</v>
      </c>
    </row>
    <row r="252" spans="1:2" x14ac:dyDescent="0.2">
      <c r="A252" s="39" t="s">
        <v>622</v>
      </c>
      <c r="B252" s="40" t="s">
        <v>270</v>
      </c>
    </row>
    <row r="253" spans="1:2" x14ac:dyDescent="0.2">
      <c r="A253" s="39" t="s">
        <v>200</v>
      </c>
      <c r="B253" s="40" t="s">
        <v>201</v>
      </c>
    </row>
    <row r="254" spans="1:2" x14ac:dyDescent="0.2">
      <c r="A254" s="39" t="s">
        <v>623</v>
      </c>
      <c r="B254" s="40" t="s">
        <v>624</v>
      </c>
    </row>
    <row r="255" spans="1:2" x14ac:dyDescent="0.2">
      <c r="A255" s="39" t="s">
        <v>625</v>
      </c>
      <c r="B255" s="40" t="s">
        <v>626</v>
      </c>
    </row>
    <row r="256" spans="1:2" x14ac:dyDescent="0.2">
      <c r="A256" s="39" t="s">
        <v>184</v>
      </c>
      <c r="B256" s="40" t="s">
        <v>185</v>
      </c>
    </row>
    <row r="257" spans="1:2" x14ac:dyDescent="0.2">
      <c r="A257" s="39" t="s">
        <v>627</v>
      </c>
      <c r="B257" s="40" t="s">
        <v>608</v>
      </c>
    </row>
    <row r="258" spans="1:2" x14ac:dyDescent="0.2">
      <c r="A258" s="39" t="s">
        <v>628</v>
      </c>
      <c r="B258" s="40" t="s">
        <v>629</v>
      </c>
    </row>
    <row r="259" spans="1:2" x14ac:dyDescent="0.2">
      <c r="A259" s="39" t="s">
        <v>202</v>
      </c>
      <c r="B259" s="40" t="s">
        <v>203</v>
      </c>
    </row>
    <row r="260" spans="1:2" x14ac:dyDescent="0.2">
      <c r="A260" s="39" t="s">
        <v>630</v>
      </c>
      <c r="B260" s="40" t="s">
        <v>631</v>
      </c>
    </row>
    <row r="261" spans="1:2" x14ac:dyDescent="0.2">
      <c r="A261" s="39" t="s">
        <v>1572</v>
      </c>
      <c r="B261" s="40">
        <v>39</v>
      </c>
    </row>
    <row r="262" spans="1:2" x14ac:dyDescent="0.2">
      <c r="A262" s="39" t="s">
        <v>632</v>
      </c>
      <c r="B262" s="40" t="s">
        <v>633</v>
      </c>
    </row>
    <row r="263" spans="1:2" x14ac:dyDescent="0.2">
      <c r="A263" s="39" t="s">
        <v>634</v>
      </c>
      <c r="B263" s="40" t="s">
        <v>635</v>
      </c>
    </row>
    <row r="264" spans="1:2" x14ac:dyDescent="0.2">
      <c r="A264" s="39" t="s">
        <v>636</v>
      </c>
      <c r="B264" s="40" t="s">
        <v>415</v>
      </c>
    </row>
    <row r="265" spans="1:2" x14ac:dyDescent="0.2">
      <c r="A265" s="39" t="s">
        <v>204</v>
      </c>
      <c r="B265" s="40" t="s">
        <v>205</v>
      </c>
    </row>
    <row r="266" spans="1:2" x14ac:dyDescent="0.2">
      <c r="A266" s="39" t="s">
        <v>637</v>
      </c>
      <c r="B266" s="40" t="s">
        <v>477</v>
      </c>
    </row>
    <row r="267" spans="1:2" x14ac:dyDescent="0.2">
      <c r="A267" s="39" t="s">
        <v>638</v>
      </c>
      <c r="B267" s="40" t="s">
        <v>639</v>
      </c>
    </row>
    <row r="268" spans="1:2" x14ac:dyDescent="0.2">
      <c r="A268" s="39" t="s">
        <v>640</v>
      </c>
      <c r="B268" s="40" t="s">
        <v>641</v>
      </c>
    </row>
    <row r="269" spans="1:2" x14ac:dyDescent="0.2">
      <c r="A269" s="39" t="s">
        <v>642</v>
      </c>
      <c r="B269" s="40" t="s">
        <v>643</v>
      </c>
    </row>
    <row r="270" spans="1:2" x14ac:dyDescent="0.2">
      <c r="A270" s="39" t="s">
        <v>644</v>
      </c>
      <c r="B270" s="40" t="s">
        <v>645</v>
      </c>
    </row>
    <row r="271" spans="1:2" x14ac:dyDescent="0.2">
      <c r="A271" s="39" t="s">
        <v>646</v>
      </c>
      <c r="B271" s="40" t="s">
        <v>647</v>
      </c>
    </row>
    <row r="272" spans="1:2" x14ac:dyDescent="0.2">
      <c r="A272" s="39" t="s">
        <v>648</v>
      </c>
      <c r="B272" s="40" t="s">
        <v>469</v>
      </c>
    </row>
    <row r="273" spans="1:2" x14ac:dyDescent="0.2">
      <c r="A273" s="39" t="s">
        <v>649</v>
      </c>
      <c r="B273" s="40" t="s">
        <v>220</v>
      </c>
    </row>
    <row r="274" spans="1:2" x14ac:dyDescent="0.2">
      <c r="A274" s="39" t="s">
        <v>650</v>
      </c>
      <c r="B274" s="40" t="s">
        <v>324</v>
      </c>
    </row>
    <row r="275" spans="1:2" x14ac:dyDescent="0.2">
      <c r="A275" s="39" t="s">
        <v>651</v>
      </c>
      <c r="B275" s="40" t="s">
        <v>652</v>
      </c>
    </row>
    <row r="276" spans="1:2" x14ac:dyDescent="0.2">
      <c r="A276" s="39" t="s">
        <v>653</v>
      </c>
      <c r="B276" s="40" t="s">
        <v>654</v>
      </c>
    </row>
    <row r="277" spans="1:2" x14ac:dyDescent="0.2">
      <c r="A277" s="39" t="s">
        <v>655</v>
      </c>
      <c r="B277" s="40" t="s">
        <v>656</v>
      </c>
    </row>
    <row r="278" spans="1:2" x14ac:dyDescent="0.2">
      <c r="A278" s="39" t="s">
        <v>657</v>
      </c>
      <c r="B278" s="40" t="s">
        <v>413</v>
      </c>
    </row>
    <row r="279" spans="1:2" x14ac:dyDescent="0.2">
      <c r="A279" s="39" t="s">
        <v>658</v>
      </c>
      <c r="B279" s="40" t="s">
        <v>659</v>
      </c>
    </row>
    <row r="280" spans="1:2" x14ac:dyDescent="0.2">
      <c r="A280" s="39" t="s">
        <v>660</v>
      </c>
      <c r="B280" s="40" t="s">
        <v>377</v>
      </c>
    </row>
    <row r="281" spans="1:2" x14ac:dyDescent="0.2">
      <c r="A281" s="39" t="s">
        <v>661</v>
      </c>
      <c r="B281" s="40" t="s">
        <v>662</v>
      </c>
    </row>
    <row r="282" spans="1:2" x14ac:dyDescent="0.2">
      <c r="A282" s="39" t="s">
        <v>663</v>
      </c>
      <c r="B282" s="40" t="s">
        <v>553</v>
      </c>
    </row>
    <row r="283" spans="1:2" x14ac:dyDescent="0.2">
      <c r="A283" s="39" t="s">
        <v>186</v>
      </c>
      <c r="B283" s="40" t="s">
        <v>187</v>
      </c>
    </row>
    <row r="284" spans="1:2" x14ac:dyDescent="0.2">
      <c r="A284" s="39" t="s">
        <v>664</v>
      </c>
      <c r="B284" s="40" t="s">
        <v>665</v>
      </c>
    </row>
    <row r="285" spans="1:2" x14ac:dyDescent="0.2">
      <c r="A285" s="39" t="s">
        <v>666</v>
      </c>
      <c r="B285" s="40" t="s">
        <v>667</v>
      </c>
    </row>
    <row r="286" spans="1:2" x14ac:dyDescent="0.2">
      <c r="A286" s="39" t="s">
        <v>668</v>
      </c>
      <c r="B286" s="40" t="s">
        <v>669</v>
      </c>
    </row>
    <row r="287" spans="1:2" x14ac:dyDescent="0.2">
      <c r="A287" s="39" t="s">
        <v>55</v>
      </c>
      <c r="B287" s="40" t="s">
        <v>71</v>
      </c>
    </row>
    <row r="288" spans="1:2" x14ac:dyDescent="0.2">
      <c r="A288" s="39" t="s">
        <v>670</v>
      </c>
      <c r="B288" s="40" t="s">
        <v>486</v>
      </c>
    </row>
    <row r="289" spans="1:2" x14ac:dyDescent="0.2">
      <c r="A289" s="39" t="s">
        <v>671</v>
      </c>
      <c r="B289" s="40" t="s">
        <v>672</v>
      </c>
    </row>
    <row r="290" spans="1:2" x14ac:dyDescent="0.2">
      <c r="A290" s="39" t="s">
        <v>142</v>
      </c>
      <c r="B290" s="40" t="s">
        <v>143</v>
      </c>
    </row>
    <row r="291" spans="1:2" x14ac:dyDescent="0.2">
      <c r="A291" s="39" t="s">
        <v>673</v>
      </c>
      <c r="B291" s="40" t="s">
        <v>276</v>
      </c>
    </row>
    <row r="292" spans="1:2" x14ac:dyDescent="0.2">
      <c r="A292" s="39" t="s">
        <v>674</v>
      </c>
      <c r="B292" s="40" t="s">
        <v>675</v>
      </c>
    </row>
    <row r="293" spans="1:2" x14ac:dyDescent="0.2">
      <c r="A293" s="39" t="s">
        <v>676</v>
      </c>
      <c r="B293" s="40" t="s">
        <v>677</v>
      </c>
    </row>
    <row r="294" spans="1:2" x14ac:dyDescent="0.2">
      <c r="A294" s="39" t="s">
        <v>195</v>
      </c>
      <c r="B294" s="40" t="s">
        <v>196</v>
      </c>
    </row>
    <row r="295" spans="1:2" x14ac:dyDescent="0.2">
      <c r="A295" s="39" t="s">
        <v>678</v>
      </c>
      <c r="B295" s="40" t="s">
        <v>413</v>
      </c>
    </row>
    <row r="296" spans="1:2" x14ac:dyDescent="0.2">
      <c r="A296" s="39" t="s">
        <v>679</v>
      </c>
      <c r="B296" s="40" t="s">
        <v>680</v>
      </c>
    </row>
    <row r="297" spans="1:2" x14ac:dyDescent="0.2">
      <c r="A297" s="39" t="s">
        <v>44</v>
      </c>
      <c r="B297" s="40" t="s">
        <v>64</v>
      </c>
    </row>
    <row r="298" spans="1:2" x14ac:dyDescent="0.2">
      <c r="A298" s="39" t="s">
        <v>156</v>
      </c>
      <c r="B298" s="40" t="s">
        <v>157</v>
      </c>
    </row>
    <row r="299" spans="1:2" x14ac:dyDescent="0.2">
      <c r="A299" s="39" t="s">
        <v>681</v>
      </c>
      <c r="B299" s="40" t="s">
        <v>682</v>
      </c>
    </row>
    <row r="300" spans="1:2" x14ac:dyDescent="0.2">
      <c r="A300" s="39" t="s">
        <v>683</v>
      </c>
      <c r="B300" s="40" t="s">
        <v>684</v>
      </c>
    </row>
    <row r="301" spans="1:2" x14ac:dyDescent="0.2">
      <c r="A301" s="39" t="s">
        <v>685</v>
      </c>
      <c r="B301" s="40" t="s">
        <v>346</v>
      </c>
    </row>
    <row r="302" spans="1:2" x14ac:dyDescent="0.2">
      <c r="A302" s="39" t="s">
        <v>686</v>
      </c>
      <c r="B302" s="40" t="s">
        <v>687</v>
      </c>
    </row>
    <row r="303" spans="1:2" x14ac:dyDescent="0.2">
      <c r="A303" s="39" t="s">
        <v>688</v>
      </c>
      <c r="B303" s="40" t="s">
        <v>689</v>
      </c>
    </row>
    <row r="304" spans="1:2" x14ac:dyDescent="0.2">
      <c r="A304" s="39" t="s">
        <v>690</v>
      </c>
      <c r="B304" s="40" t="s">
        <v>691</v>
      </c>
    </row>
    <row r="305" spans="1:2" x14ac:dyDescent="0.2">
      <c r="A305" s="39" t="s">
        <v>692</v>
      </c>
      <c r="B305" s="40" t="s">
        <v>594</v>
      </c>
    </row>
    <row r="306" spans="1:2" x14ac:dyDescent="0.2">
      <c r="A306" s="39" t="s">
        <v>693</v>
      </c>
      <c r="B306" s="40" t="s">
        <v>694</v>
      </c>
    </row>
    <row r="307" spans="1:2" x14ac:dyDescent="0.2">
      <c r="A307" s="39" t="s">
        <v>695</v>
      </c>
      <c r="B307" s="40" t="s">
        <v>696</v>
      </c>
    </row>
    <row r="308" spans="1:2" x14ac:dyDescent="0.2">
      <c r="A308" s="39" t="s">
        <v>697</v>
      </c>
      <c r="B308" s="40" t="s">
        <v>645</v>
      </c>
    </row>
    <row r="309" spans="1:2" x14ac:dyDescent="0.2">
      <c r="A309" s="39" t="s">
        <v>698</v>
      </c>
      <c r="B309" s="40" t="s">
        <v>699</v>
      </c>
    </row>
    <row r="310" spans="1:2" x14ac:dyDescent="0.2">
      <c r="A310" s="39" t="s">
        <v>700</v>
      </c>
      <c r="B310" s="40" t="s">
        <v>701</v>
      </c>
    </row>
    <row r="311" spans="1:2" x14ac:dyDescent="0.2">
      <c r="A311" s="39" t="s">
        <v>702</v>
      </c>
      <c r="B311" s="40" t="s">
        <v>559</v>
      </c>
    </row>
    <row r="312" spans="1:2" x14ac:dyDescent="0.2">
      <c r="A312" s="39" t="s">
        <v>46</v>
      </c>
      <c r="B312" s="40" t="s">
        <v>65</v>
      </c>
    </row>
    <row r="313" spans="1:2" x14ac:dyDescent="0.2">
      <c r="A313" s="39" t="s">
        <v>703</v>
      </c>
      <c r="B313" s="40" t="s">
        <v>167</v>
      </c>
    </row>
    <row r="314" spans="1:2" x14ac:dyDescent="0.2">
      <c r="A314" s="39" t="s">
        <v>704</v>
      </c>
      <c r="B314" s="40" t="s">
        <v>635</v>
      </c>
    </row>
    <row r="315" spans="1:2" x14ac:dyDescent="0.2">
      <c r="A315" s="39" t="s">
        <v>705</v>
      </c>
      <c r="B315" s="40" t="s">
        <v>631</v>
      </c>
    </row>
    <row r="316" spans="1:2" x14ac:dyDescent="0.2">
      <c r="A316" s="39" t="s">
        <v>706</v>
      </c>
      <c r="B316" s="40" t="s">
        <v>707</v>
      </c>
    </row>
    <row r="317" spans="1:2" x14ac:dyDescent="0.2">
      <c r="A317" s="39" t="s">
        <v>708</v>
      </c>
      <c r="B317" s="40" t="s">
        <v>413</v>
      </c>
    </row>
    <row r="318" spans="1:2" x14ac:dyDescent="0.2">
      <c r="A318" s="39" t="s">
        <v>709</v>
      </c>
      <c r="B318" s="40" t="s">
        <v>710</v>
      </c>
    </row>
    <row r="319" spans="1:2" x14ac:dyDescent="0.2">
      <c r="A319" s="39" t="s">
        <v>711</v>
      </c>
      <c r="B319" s="40" t="s">
        <v>385</v>
      </c>
    </row>
    <row r="320" spans="1:2" x14ac:dyDescent="0.2">
      <c r="A320" s="39" t="s">
        <v>712</v>
      </c>
      <c r="B320" s="40" t="s">
        <v>713</v>
      </c>
    </row>
    <row r="321" spans="1:2" x14ac:dyDescent="0.2">
      <c r="A321" s="39" t="s">
        <v>714</v>
      </c>
      <c r="B321" s="40" t="s">
        <v>715</v>
      </c>
    </row>
    <row r="322" spans="1:2" x14ac:dyDescent="0.2">
      <c r="A322" s="39" t="s">
        <v>716</v>
      </c>
      <c r="B322" s="40" t="s">
        <v>602</v>
      </c>
    </row>
    <row r="323" spans="1:2" x14ac:dyDescent="0.2">
      <c r="A323" s="39" t="s">
        <v>717</v>
      </c>
      <c r="B323" s="40" t="s">
        <v>718</v>
      </c>
    </row>
    <row r="324" spans="1:2" x14ac:dyDescent="0.2">
      <c r="A324" s="39" t="s">
        <v>56</v>
      </c>
      <c r="B324" s="40" t="s">
        <v>72</v>
      </c>
    </row>
    <row r="325" spans="1:2" x14ac:dyDescent="0.2">
      <c r="A325" s="39" t="s">
        <v>719</v>
      </c>
      <c r="B325" s="40" t="s">
        <v>615</v>
      </c>
    </row>
    <row r="326" spans="1:2" x14ac:dyDescent="0.2">
      <c r="A326" s="39" t="s">
        <v>720</v>
      </c>
      <c r="B326" s="40" t="s">
        <v>721</v>
      </c>
    </row>
    <row r="327" spans="1:2" x14ac:dyDescent="0.2">
      <c r="A327" s="39" t="s">
        <v>722</v>
      </c>
      <c r="B327" s="40" t="s">
        <v>723</v>
      </c>
    </row>
    <row r="328" spans="1:2" x14ac:dyDescent="0.2">
      <c r="A328" s="39" t="s">
        <v>724</v>
      </c>
      <c r="B328" s="40" t="s">
        <v>725</v>
      </c>
    </row>
    <row r="329" spans="1:2" x14ac:dyDescent="0.2">
      <c r="A329" s="39" t="s">
        <v>726</v>
      </c>
      <c r="B329" s="40" t="s">
        <v>727</v>
      </c>
    </row>
    <row r="330" spans="1:2" x14ac:dyDescent="0.2">
      <c r="A330" s="39" t="s">
        <v>728</v>
      </c>
      <c r="B330" s="40" t="s">
        <v>542</v>
      </c>
    </row>
    <row r="331" spans="1:2" x14ac:dyDescent="0.2">
      <c r="A331" s="39" t="s">
        <v>729</v>
      </c>
      <c r="B331" s="40" t="s">
        <v>730</v>
      </c>
    </row>
    <row r="332" spans="1:2" x14ac:dyDescent="0.2">
      <c r="A332" s="39" t="s">
        <v>731</v>
      </c>
      <c r="B332" s="40" t="s">
        <v>253</v>
      </c>
    </row>
    <row r="333" spans="1:2" x14ac:dyDescent="0.2">
      <c r="A333" s="39" t="s">
        <v>732</v>
      </c>
      <c r="B333" s="40" t="s">
        <v>322</v>
      </c>
    </row>
    <row r="334" spans="1:2" x14ac:dyDescent="0.2">
      <c r="A334" s="39" t="s">
        <v>733</v>
      </c>
      <c r="B334" s="40" t="s">
        <v>734</v>
      </c>
    </row>
    <row r="335" spans="1:2" x14ac:dyDescent="0.2">
      <c r="A335" s="39" t="s">
        <v>735</v>
      </c>
      <c r="B335" s="40" t="s">
        <v>736</v>
      </c>
    </row>
    <row r="336" spans="1:2" x14ac:dyDescent="0.2">
      <c r="A336" s="39" t="s">
        <v>737</v>
      </c>
      <c r="B336" s="40" t="s">
        <v>332</v>
      </c>
    </row>
    <row r="337" spans="1:2" x14ac:dyDescent="0.2">
      <c r="A337" s="39" t="s">
        <v>738</v>
      </c>
      <c r="B337" s="40" t="s">
        <v>739</v>
      </c>
    </row>
    <row r="338" spans="1:2" x14ac:dyDescent="0.2">
      <c r="A338" s="39" t="s">
        <v>740</v>
      </c>
      <c r="B338" s="40" t="s">
        <v>539</v>
      </c>
    </row>
    <row r="339" spans="1:2" x14ac:dyDescent="0.2">
      <c r="A339" s="39" t="s">
        <v>741</v>
      </c>
      <c r="B339" s="40" t="s">
        <v>742</v>
      </c>
    </row>
    <row r="340" spans="1:2" x14ac:dyDescent="0.2">
      <c r="A340" s="39" t="s">
        <v>743</v>
      </c>
      <c r="B340" s="40" t="s">
        <v>499</v>
      </c>
    </row>
    <row r="341" spans="1:2" x14ac:dyDescent="0.2">
      <c r="A341" s="39" t="s">
        <v>744</v>
      </c>
      <c r="B341" s="40" t="s">
        <v>208</v>
      </c>
    </row>
    <row r="342" spans="1:2" x14ac:dyDescent="0.2">
      <c r="A342" s="39" t="s">
        <v>745</v>
      </c>
      <c r="B342" s="40" t="s">
        <v>746</v>
      </c>
    </row>
    <row r="343" spans="1:2" x14ac:dyDescent="0.2">
      <c r="A343" s="39" t="s">
        <v>158</v>
      </c>
      <c r="B343" s="40" t="s">
        <v>159</v>
      </c>
    </row>
    <row r="344" spans="1:2" x14ac:dyDescent="0.2">
      <c r="A344" s="39" t="s">
        <v>747</v>
      </c>
      <c r="B344" s="40" t="s">
        <v>165</v>
      </c>
    </row>
    <row r="345" spans="1:2" x14ac:dyDescent="0.2">
      <c r="A345" s="39" t="s">
        <v>748</v>
      </c>
      <c r="B345" s="40" t="s">
        <v>234</v>
      </c>
    </row>
    <row r="346" spans="1:2" x14ac:dyDescent="0.2">
      <c r="A346" s="39" t="s">
        <v>176</v>
      </c>
      <c r="B346" s="40" t="s">
        <v>177</v>
      </c>
    </row>
    <row r="347" spans="1:2" x14ac:dyDescent="0.2">
      <c r="A347" s="39" t="s">
        <v>749</v>
      </c>
      <c r="B347" s="40" t="s">
        <v>750</v>
      </c>
    </row>
    <row r="348" spans="1:2" x14ac:dyDescent="0.2">
      <c r="A348" s="39" t="s">
        <v>48</v>
      </c>
      <c r="B348" s="40" t="s">
        <v>66</v>
      </c>
    </row>
    <row r="349" spans="1:2" x14ac:dyDescent="0.2">
      <c r="A349" s="39" t="s">
        <v>1230</v>
      </c>
      <c r="B349" s="40" t="s">
        <v>442</v>
      </c>
    </row>
    <row r="350" spans="1:2" x14ac:dyDescent="0.2">
      <c r="A350" s="39" t="s">
        <v>751</v>
      </c>
      <c r="B350" s="40" t="s">
        <v>696</v>
      </c>
    </row>
    <row r="351" spans="1:2" x14ac:dyDescent="0.2">
      <c r="A351" s="39" t="s">
        <v>752</v>
      </c>
      <c r="B351" s="40" t="s">
        <v>753</v>
      </c>
    </row>
    <row r="352" spans="1:2" x14ac:dyDescent="0.2">
      <c r="A352" s="39" t="s">
        <v>754</v>
      </c>
      <c r="B352" s="40" t="s">
        <v>206</v>
      </c>
    </row>
    <row r="353" spans="1:2" x14ac:dyDescent="0.2">
      <c r="A353" s="39" t="s">
        <v>755</v>
      </c>
      <c r="B353" s="40" t="s">
        <v>756</v>
      </c>
    </row>
    <row r="354" spans="1:2" x14ac:dyDescent="0.2">
      <c r="A354" s="39" t="s">
        <v>757</v>
      </c>
      <c r="B354" s="40" t="s">
        <v>758</v>
      </c>
    </row>
    <row r="355" spans="1:2" x14ac:dyDescent="0.2">
      <c r="A355" s="39" t="s">
        <v>759</v>
      </c>
      <c r="B355" s="40" t="s">
        <v>237</v>
      </c>
    </row>
    <row r="356" spans="1:2" x14ac:dyDescent="0.2">
      <c r="A356" s="39" t="s">
        <v>760</v>
      </c>
      <c r="B356" s="40" t="s">
        <v>761</v>
      </c>
    </row>
    <row r="357" spans="1:2" x14ac:dyDescent="0.2">
      <c r="A357" s="39" t="s">
        <v>762</v>
      </c>
      <c r="B357" s="40" t="s">
        <v>763</v>
      </c>
    </row>
    <row r="358" spans="1:2" x14ac:dyDescent="0.2">
      <c r="A358" s="39" t="s">
        <v>764</v>
      </c>
      <c r="B358" s="40" t="s">
        <v>336</v>
      </c>
    </row>
    <row r="359" spans="1:2" x14ac:dyDescent="0.2">
      <c r="A359" s="39" t="s">
        <v>765</v>
      </c>
      <c r="B359" s="40" t="s">
        <v>756</v>
      </c>
    </row>
    <row r="360" spans="1:2" x14ac:dyDescent="0.2">
      <c r="A360" s="39" t="s">
        <v>766</v>
      </c>
      <c r="B360" s="40" t="s">
        <v>330</v>
      </c>
    </row>
    <row r="361" spans="1:2" x14ac:dyDescent="0.2">
      <c r="A361" s="39" t="s">
        <v>767</v>
      </c>
      <c r="B361" s="40" t="s">
        <v>768</v>
      </c>
    </row>
    <row r="362" spans="1:2" x14ac:dyDescent="0.2">
      <c r="A362" s="39" t="s">
        <v>769</v>
      </c>
      <c r="B362" s="40" t="s">
        <v>770</v>
      </c>
    </row>
    <row r="363" spans="1:2" x14ac:dyDescent="0.2">
      <c r="A363" s="39" t="s">
        <v>771</v>
      </c>
      <c r="B363" s="40" t="s">
        <v>159</v>
      </c>
    </row>
    <row r="364" spans="1:2" x14ac:dyDescent="0.2">
      <c r="A364" s="39" t="s">
        <v>772</v>
      </c>
      <c r="B364" s="40" t="s">
        <v>773</v>
      </c>
    </row>
    <row r="365" spans="1:2" x14ac:dyDescent="0.2">
      <c r="A365" s="39" t="s">
        <v>774</v>
      </c>
      <c r="B365" s="40" t="s">
        <v>775</v>
      </c>
    </row>
    <row r="366" spans="1:2" x14ac:dyDescent="0.2">
      <c r="A366" s="39" t="s">
        <v>776</v>
      </c>
      <c r="B366" s="40" t="s">
        <v>226</v>
      </c>
    </row>
    <row r="367" spans="1:2" x14ac:dyDescent="0.2">
      <c r="A367" s="39" t="s">
        <v>777</v>
      </c>
      <c r="B367" s="40" t="s">
        <v>778</v>
      </c>
    </row>
    <row r="368" spans="1:2" x14ac:dyDescent="0.2">
      <c r="A368" s="39" t="s">
        <v>779</v>
      </c>
      <c r="B368" s="40" t="s">
        <v>780</v>
      </c>
    </row>
    <row r="369" spans="1:2" x14ac:dyDescent="0.2">
      <c r="A369" s="39" t="s">
        <v>781</v>
      </c>
      <c r="B369" s="40" t="s">
        <v>338</v>
      </c>
    </row>
    <row r="370" spans="1:2" x14ac:dyDescent="0.2">
      <c r="A370" s="39" t="s">
        <v>782</v>
      </c>
      <c r="B370" s="40" t="s">
        <v>783</v>
      </c>
    </row>
    <row r="371" spans="1:2" x14ac:dyDescent="0.2">
      <c r="A371" s="39" t="s">
        <v>784</v>
      </c>
      <c r="B371" s="40" t="s">
        <v>785</v>
      </c>
    </row>
    <row r="372" spans="1:2" x14ac:dyDescent="0.2">
      <c r="A372" s="39" t="s">
        <v>786</v>
      </c>
      <c r="B372" s="40" t="s">
        <v>787</v>
      </c>
    </row>
    <row r="373" spans="1:2" x14ac:dyDescent="0.2">
      <c r="A373" s="39" t="s">
        <v>788</v>
      </c>
      <c r="B373" s="40" t="s">
        <v>789</v>
      </c>
    </row>
    <row r="374" spans="1:2" x14ac:dyDescent="0.2">
      <c r="A374" s="39" t="s">
        <v>790</v>
      </c>
      <c r="B374" s="40" t="s">
        <v>791</v>
      </c>
    </row>
    <row r="375" spans="1:2" x14ac:dyDescent="0.2">
      <c r="A375" s="39" t="s">
        <v>792</v>
      </c>
      <c r="B375" s="40" t="s">
        <v>793</v>
      </c>
    </row>
    <row r="376" spans="1:2" x14ac:dyDescent="0.2">
      <c r="A376" s="39" t="s">
        <v>794</v>
      </c>
      <c r="B376" s="40" t="s">
        <v>795</v>
      </c>
    </row>
    <row r="377" spans="1:2" x14ac:dyDescent="0.2">
      <c r="A377" s="39" t="s">
        <v>796</v>
      </c>
      <c r="B377" s="40" t="s">
        <v>797</v>
      </c>
    </row>
    <row r="378" spans="1:2" x14ac:dyDescent="0.2">
      <c r="A378" s="39" t="s">
        <v>798</v>
      </c>
      <c r="B378" s="40" t="s">
        <v>799</v>
      </c>
    </row>
    <row r="379" spans="1:2" x14ac:dyDescent="0.2">
      <c r="A379" s="39" t="s">
        <v>800</v>
      </c>
      <c r="B379" s="40" t="s">
        <v>801</v>
      </c>
    </row>
    <row r="380" spans="1:2" x14ac:dyDescent="0.2">
      <c r="A380" s="39" t="s">
        <v>802</v>
      </c>
      <c r="B380" s="40" t="s">
        <v>803</v>
      </c>
    </row>
    <row r="381" spans="1:2" x14ac:dyDescent="0.2">
      <c r="A381" s="39" t="s">
        <v>804</v>
      </c>
      <c r="B381" s="40" t="s">
        <v>245</v>
      </c>
    </row>
    <row r="382" spans="1:2" x14ac:dyDescent="0.2">
      <c r="A382" s="39" t="s">
        <v>805</v>
      </c>
      <c r="B382" s="40" t="s">
        <v>247</v>
      </c>
    </row>
    <row r="383" spans="1:2" x14ac:dyDescent="0.2">
      <c r="A383" s="39" t="s">
        <v>806</v>
      </c>
      <c r="B383" s="40" t="s">
        <v>355</v>
      </c>
    </row>
    <row r="384" spans="1:2" x14ac:dyDescent="0.2">
      <c r="A384" s="39" t="s">
        <v>807</v>
      </c>
      <c r="B384" s="40" t="s">
        <v>808</v>
      </c>
    </row>
    <row r="385" spans="1:2" x14ac:dyDescent="0.2">
      <c r="A385" s="39" t="s">
        <v>809</v>
      </c>
      <c r="B385" s="40" t="s">
        <v>312</v>
      </c>
    </row>
    <row r="386" spans="1:2" x14ac:dyDescent="0.2">
      <c r="A386" s="39" t="s">
        <v>810</v>
      </c>
      <c r="B386" s="40" t="s">
        <v>276</v>
      </c>
    </row>
    <row r="387" spans="1:2" x14ac:dyDescent="0.2">
      <c r="A387" s="39" t="s">
        <v>811</v>
      </c>
      <c r="B387" s="40" t="s">
        <v>234</v>
      </c>
    </row>
    <row r="388" spans="1:2" x14ac:dyDescent="0.2">
      <c r="A388" s="39" t="s">
        <v>812</v>
      </c>
      <c r="B388" s="40" t="s">
        <v>539</v>
      </c>
    </row>
    <row r="389" spans="1:2" x14ac:dyDescent="0.2">
      <c r="A389" s="39" t="s">
        <v>813</v>
      </c>
      <c r="B389" s="40" t="s">
        <v>814</v>
      </c>
    </row>
    <row r="390" spans="1:2" x14ac:dyDescent="0.2">
      <c r="A390" s="39" t="s">
        <v>815</v>
      </c>
      <c r="B390" s="40" t="s">
        <v>816</v>
      </c>
    </row>
    <row r="391" spans="1:2" x14ac:dyDescent="0.2">
      <c r="A391" s="39" t="s">
        <v>817</v>
      </c>
      <c r="B391" s="40" t="s">
        <v>818</v>
      </c>
    </row>
    <row r="392" spans="1:2" x14ac:dyDescent="0.2">
      <c r="A392" s="39" t="s">
        <v>819</v>
      </c>
      <c r="B392" s="40" t="s">
        <v>451</v>
      </c>
    </row>
    <row r="393" spans="1:2" x14ac:dyDescent="0.2">
      <c r="A393" s="39" t="s">
        <v>820</v>
      </c>
      <c r="B393" s="40" t="s">
        <v>821</v>
      </c>
    </row>
    <row r="394" spans="1:2" x14ac:dyDescent="0.2">
      <c r="A394" s="39" t="s">
        <v>822</v>
      </c>
      <c r="B394" s="40" t="s">
        <v>823</v>
      </c>
    </row>
    <row r="395" spans="1:2" x14ac:dyDescent="0.2">
      <c r="A395" s="39" t="s">
        <v>824</v>
      </c>
      <c r="B395" s="40" t="s">
        <v>825</v>
      </c>
    </row>
    <row r="396" spans="1:2" x14ac:dyDescent="0.2">
      <c r="A396" s="39" t="s">
        <v>826</v>
      </c>
      <c r="B396" s="40" t="s">
        <v>161</v>
      </c>
    </row>
    <row r="397" spans="1:2" x14ac:dyDescent="0.2">
      <c r="A397" s="39" t="s">
        <v>160</v>
      </c>
      <c r="B397" s="40" t="s">
        <v>161</v>
      </c>
    </row>
    <row r="398" spans="1:2" x14ac:dyDescent="0.2">
      <c r="A398" s="39" t="s">
        <v>827</v>
      </c>
      <c r="B398" s="40" t="s">
        <v>828</v>
      </c>
    </row>
    <row r="399" spans="1:2" x14ac:dyDescent="0.2">
      <c r="A399" s="39" t="s">
        <v>829</v>
      </c>
      <c r="B399" s="40" t="s">
        <v>830</v>
      </c>
    </row>
    <row r="400" spans="1:2" x14ac:dyDescent="0.2">
      <c r="A400" s="39" t="s">
        <v>831</v>
      </c>
      <c r="B400" s="40" t="s">
        <v>832</v>
      </c>
    </row>
    <row r="401" spans="1:2" x14ac:dyDescent="0.2">
      <c r="A401" s="39" t="s">
        <v>833</v>
      </c>
      <c r="B401" s="40" t="s">
        <v>435</v>
      </c>
    </row>
    <row r="402" spans="1:2" x14ac:dyDescent="0.2">
      <c r="A402" s="39" t="s">
        <v>162</v>
      </c>
      <c r="B402" s="40" t="s">
        <v>163</v>
      </c>
    </row>
    <row r="403" spans="1:2" x14ac:dyDescent="0.2">
      <c r="A403" s="39" t="s">
        <v>164</v>
      </c>
      <c r="B403" s="40" t="s">
        <v>165</v>
      </c>
    </row>
    <row r="404" spans="1:2" x14ac:dyDescent="0.2">
      <c r="A404" s="39" t="s">
        <v>834</v>
      </c>
      <c r="B404" s="40" t="s">
        <v>665</v>
      </c>
    </row>
    <row r="405" spans="1:2" x14ac:dyDescent="0.2">
      <c r="A405" s="39" t="s">
        <v>835</v>
      </c>
      <c r="B405" s="40" t="s">
        <v>836</v>
      </c>
    </row>
    <row r="406" spans="1:2" x14ac:dyDescent="0.2">
      <c r="A406" s="39" t="s">
        <v>837</v>
      </c>
      <c r="B406" s="40" t="s">
        <v>838</v>
      </c>
    </row>
    <row r="407" spans="1:2" x14ac:dyDescent="0.2">
      <c r="A407" s="39" t="s">
        <v>839</v>
      </c>
      <c r="B407" s="40" t="s">
        <v>840</v>
      </c>
    </row>
    <row r="408" spans="1:2" x14ac:dyDescent="0.2">
      <c r="A408" s="39" t="s">
        <v>841</v>
      </c>
      <c r="B408" s="40" t="s">
        <v>842</v>
      </c>
    </row>
    <row r="409" spans="1:2" x14ac:dyDescent="0.2">
      <c r="A409" s="39" t="s">
        <v>843</v>
      </c>
      <c r="B409" s="40" t="s">
        <v>844</v>
      </c>
    </row>
    <row r="410" spans="1:2" x14ac:dyDescent="0.2">
      <c r="A410" s="39" t="s">
        <v>845</v>
      </c>
      <c r="B410" s="40" t="s">
        <v>846</v>
      </c>
    </row>
    <row r="411" spans="1:2" x14ac:dyDescent="0.2">
      <c r="A411" s="39" t="s">
        <v>847</v>
      </c>
      <c r="B411" s="40" t="s">
        <v>848</v>
      </c>
    </row>
    <row r="412" spans="1:2" x14ac:dyDescent="0.2">
      <c r="A412" s="39" t="s">
        <v>849</v>
      </c>
      <c r="B412" s="40" t="s">
        <v>850</v>
      </c>
    </row>
    <row r="413" spans="1:2" x14ac:dyDescent="0.2">
      <c r="A413" s="39" t="s">
        <v>851</v>
      </c>
      <c r="B413" s="40" t="s">
        <v>852</v>
      </c>
    </row>
    <row r="414" spans="1:2" x14ac:dyDescent="0.2">
      <c r="A414" s="39" t="s">
        <v>853</v>
      </c>
      <c r="B414" s="40" t="s">
        <v>854</v>
      </c>
    </row>
    <row r="415" spans="1:2" x14ac:dyDescent="0.2">
      <c r="A415" s="39" t="s">
        <v>855</v>
      </c>
      <c r="B415" s="40" t="s">
        <v>458</v>
      </c>
    </row>
    <row r="416" spans="1:2" x14ac:dyDescent="0.2">
      <c r="A416" s="39" t="s">
        <v>856</v>
      </c>
      <c r="B416" s="40" t="s">
        <v>857</v>
      </c>
    </row>
    <row r="417" spans="1:2" x14ac:dyDescent="0.2">
      <c r="A417" s="39" t="s">
        <v>858</v>
      </c>
      <c r="B417" s="40" t="s">
        <v>859</v>
      </c>
    </row>
    <row r="418" spans="1:2" x14ac:dyDescent="0.2">
      <c r="A418" s="39" t="s">
        <v>860</v>
      </c>
      <c r="B418" s="40" t="s">
        <v>854</v>
      </c>
    </row>
    <row r="419" spans="1:2" x14ac:dyDescent="0.2">
      <c r="A419" s="39" t="s">
        <v>861</v>
      </c>
      <c r="B419" s="40" t="s">
        <v>862</v>
      </c>
    </row>
    <row r="420" spans="1:2" x14ac:dyDescent="0.2">
      <c r="A420" s="39" t="s">
        <v>863</v>
      </c>
      <c r="B420" s="40" t="s">
        <v>864</v>
      </c>
    </row>
    <row r="421" spans="1:2" x14ac:dyDescent="0.2">
      <c r="A421" s="39" t="s">
        <v>865</v>
      </c>
      <c r="B421" s="40" t="s">
        <v>866</v>
      </c>
    </row>
    <row r="422" spans="1:2" x14ac:dyDescent="0.2">
      <c r="A422" s="39" t="s">
        <v>867</v>
      </c>
      <c r="B422" s="40" t="s">
        <v>780</v>
      </c>
    </row>
    <row r="423" spans="1:2" x14ac:dyDescent="0.2">
      <c r="A423" s="39" t="s">
        <v>868</v>
      </c>
      <c r="B423" s="40" t="s">
        <v>869</v>
      </c>
    </row>
    <row r="424" spans="1:2" x14ac:dyDescent="0.2">
      <c r="A424" s="39" t="s">
        <v>870</v>
      </c>
      <c r="B424" s="40" t="s">
        <v>523</v>
      </c>
    </row>
    <row r="425" spans="1:2" x14ac:dyDescent="0.2">
      <c r="A425" s="39" t="s">
        <v>871</v>
      </c>
      <c r="B425" s="40" t="s">
        <v>721</v>
      </c>
    </row>
    <row r="426" spans="1:2" x14ac:dyDescent="0.2">
      <c r="A426" s="39" t="s">
        <v>872</v>
      </c>
      <c r="B426" s="40" t="s">
        <v>873</v>
      </c>
    </row>
    <row r="427" spans="1:2" x14ac:dyDescent="0.2">
      <c r="A427" s="39" t="s">
        <v>188</v>
      </c>
      <c r="B427" s="40" t="s">
        <v>189</v>
      </c>
    </row>
    <row r="428" spans="1:2" x14ac:dyDescent="0.2">
      <c r="A428" s="39" t="s">
        <v>874</v>
      </c>
      <c r="B428" s="40" t="s">
        <v>875</v>
      </c>
    </row>
    <row r="429" spans="1:2" x14ac:dyDescent="0.2">
      <c r="A429" s="39" t="s">
        <v>876</v>
      </c>
      <c r="B429" s="40" t="s">
        <v>877</v>
      </c>
    </row>
    <row r="430" spans="1:2" x14ac:dyDescent="0.2">
      <c r="A430" s="39" t="s">
        <v>878</v>
      </c>
      <c r="B430" s="40" t="s">
        <v>230</v>
      </c>
    </row>
    <row r="431" spans="1:2" x14ac:dyDescent="0.2">
      <c r="A431" s="39" t="s">
        <v>879</v>
      </c>
      <c r="B431" s="40" t="s">
        <v>880</v>
      </c>
    </row>
    <row r="432" spans="1:2" x14ac:dyDescent="0.2">
      <c r="A432" s="39" t="s">
        <v>881</v>
      </c>
      <c r="B432" s="40" t="s">
        <v>532</v>
      </c>
    </row>
    <row r="433" spans="1:2" x14ac:dyDescent="0.2">
      <c r="A433" s="39" t="s">
        <v>882</v>
      </c>
      <c r="B433" s="40" t="s">
        <v>572</v>
      </c>
    </row>
    <row r="434" spans="1:2" x14ac:dyDescent="0.2">
      <c r="A434" s="39" t="s">
        <v>883</v>
      </c>
      <c r="B434" s="40" t="s">
        <v>499</v>
      </c>
    </row>
    <row r="435" spans="1:2" x14ac:dyDescent="0.2">
      <c r="A435" s="39" t="s">
        <v>884</v>
      </c>
      <c r="B435" s="40" t="s">
        <v>885</v>
      </c>
    </row>
    <row r="436" spans="1:2" x14ac:dyDescent="0.2">
      <c r="A436" s="39" t="s">
        <v>1178</v>
      </c>
      <c r="B436" s="40" t="s">
        <v>778</v>
      </c>
    </row>
    <row r="437" spans="1:2" x14ac:dyDescent="0.2">
      <c r="A437" s="39" t="s">
        <v>886</v>
      </c>
      <c r="B437" s="40" t="s">
        <v>66</v>
      </c>
    </row>
    <row r="438" spans="1:2" x14ac:dyDescent="0.2">
      <c r="A438" s="39" t="s">
        <v>887</v>
      </c>
      <c r="B438" s="40" t="s">
        <v>888</v>
      </c>
    </row>
    <row r="439" spans="1:2" x14ac:dyDescent="0.2">
      <c r="A439" s="39" t="s">
        <v>889</v>
      </c>
      <c r="B439" s="40" t="s">
        <v>515</v>
      </c>
    </row>
    <row r="440" spans="1:2" x14ac:dyDescent="0.2">
      <c r="A440" s="39" t="s">
        <v>890</v>
      </c>
      <c r="B440" s="40" t="s">
        <v>891</v>
      </c>
    </row>
    <row r="441" spans="1:2" x14ac:dyDescent="0.2">
      <c r="A441" s="39" t="s">
        <v>892</v>
      </c>
      <c r="B441" s="40" t="s">
        <v>893</v>
      </c>
    </row>
    <row r="442" spans="1:2" x14ac:dyDescent="0.2">
      <c r="A442" s="39" t="s">
        <v>166</v>
      </c>
      <c r="B442" s="40" t="s">
        <v>167</v>
      </c>
    </row>
    <row r="443" spans="1:2" x14ac:dyDescent="0.2">
      <c r="A443" s="39" t="s">
        <v>894</v>
      </c>
      <c r="B443" s="40" t="s">
        <v>418</v>
      </c>
    </row>
    <row r="444" spans="1:2" x14ac:dyDescent="0.2">
      <c r="A444" s="39" t="s">
        <v>895</v>
      </c>
      <c r="B444" s="40" t="s">
        <v>353</v>
      </c>
    </row>
    <row r="445" spans="1:2" x14ac:dyDescent="0.2">
      <c r="A445" s="39" t="s">
        <v>896</v>
      </c>
      <c r="B445" s="40" t="s">
        <v>897</v>
      </c>
    </row>
    <row r="446" spans="1:2" x14ac:dyDescent="0.2">
      <c r="A446" s="39" t="s">
        <v>898</v>
      </c>
      <c r="B446" s="40" t="s">
        <v>899</v>
      </c>
    </row>
    <row r="447" spans="1:2" x14ac:dyDescent="0.2">
      <c r="A447" s="39" t="s">
        <v>900</v>
      </c>
      <c r="B447" s="40" t="s">
        <v>901</v>
      </c>
    </row>
    <row r="448" spans="1:2" x14ac:dyDescent="0.2">
      <c r="A448" s="39" t="s">
        <v>902</v>
      </c>
      <c r="B448" s="40" t="s">
        <v>497</v>
      </c>
    </row>
    <row r="449" spans="1:2" x14ac:dyDescent="0.2">
      <c r="A449" s="39" t="s">
        <v>903</v>
      </c>
      <c r="B449" s="40" t="s">
        <v>904</v>
      </c>
    </row>
    <row r="450" spans="1:2" x14ac:dyDescent="0.2">
      <c r="A450" s="39" t="s">
        <v>905</v>
      </c>
      <c r="B450" s="40" t="s">
        <v>165</v>
      </c>
    </row>
    <row r="451" spans="1:2" x14ac:dyDescent="0.2">
      <c r="A451" s="39" t="s">
        <v>906</v>
      </c>
      <c r="B451" s="40" t="s">
        <v>408</v>
      </c>
    </row>
    <row r="452" spans="1:2" x14ac:dyDescent="0.2">
      <c r="A452" s="39" t="s">
        <v>907</v>
      </c>
      <c r="B452" s="40" t="s">
        <v>758</v>
      </c>
    </row>
    <row r="453" spans="1:2" x14ac:dyDescent="0.2">
      <c r="A453" s="39" t="s">
        <v>908</v>
      </c>
      <c r="B453" s="40" t="s">
        <v>727</v>
      </c>
    </row>
    <row r="454" spans="1:2" x14ac:dyDescent="0.2">
      <c r="A454" s="39" t="s">
        <v>909</v>
      </c>
      <c r="B454" s="40" t="s">
        <v>534</v>
      </c>
    </row>
    <row r="455" spans="1:2" x14ac:dyDescent="0.2">
      <c r="A455" s="39" t="s">
        <v>910</v>
      </c>
      <c r="B455" s="40" t="s">
        <v>911</v>
      </c>
    </row>
    <row r="456" spans="1:2" x14ac:dyDescent="0.2">
      <c r="A456" s="39" t="s">
        <v>912</v>
      </c>
      <c r="B456" s="40" t="s">
        <v>203</v>
      </c>
    </row>
    <row r="457" spans="1:2" x14ac:dyDescent="0.2">
      <c r="A457" s="39" t="s">
        <v>913</v>
      </c>
      <c r="B457" s="40" t="s">
        <v>914</v>
      </c>
    </row>
    <row r="458" spans="1:2" x14ac:dyDescent="0.2">
      <c r="A458" s="39" t="s">
        <v>915</v>
      </c>
      <c r="B458" s="40" t="s">
        <v>916</v>
      </c>
    </row>
    <row r="459" spans="1:2" x14ac:dyDescent="0.2">
      <c r="A459" s="39" t="s">
        <v>917</v>
      </c>
      <c r="B459" s="40" t="s">
        <v>918</v>
      </c>
    </row>
    <row r="460" spans="1:2" x14ac:dyDescent="0.2">
      <c r="A460" s="39" t="s">
        <v>919</v>
      </c>
      <c r="B460" s="40" t="s">
        <v>397</v>
      </c>
    </row>
    <row r="461" spans="1:2" x14ac:dyDescent="0.2">
      <c r="A461" s="39" t="s">
        <v>920</v>
      </c>
      <c r="B461" s="40" t="s">
        <v>167</v>
      </c>
    </row>
    <row r="462" spans="1:2" x14ac:dyDescent="0.2">
      <c r="A462" s="39" t="s">
        <v>921</v>
      </c>
      <c r="B462" s="40" t="s">
        <v>178</v>
      </c>
    </row>
    <row r="463" spans="1:2" x14ac:dyDescent="0.2">
      <c r="A463" s="39" t="s">
        <v>922</v>
      </c>
      <c r="B463" s="40" t="s">
        <v>656</v>
      </c>
    </row>
    <row r="464" spans="1:2" x14ac:dyDescent="0.2">
      <c r="A464" s="39" t="s">
        <v>923</v>
      </c>
      <c r="B464" s="40" t="s">
        <v>136</v>
      </c>
    </row>
    <row r="465" spans="1:2" x14ac:dyDescent="0.2">
      <c r="A465" s="39" t="s">
        <v>924</v>
      </c>
      <c r="B465" s="40" t="s">
        <v>925</v>
      </c>
    </row>
    <row r="466" spans="1:2" x14ac:dyDescent="0.2">
      <c r="A466" s="39" t="s">
        <v>926</v>
      </c>
      <c r="B466" s="40" t="s">
        <v>927</v>
      </c>
    </row>
    <row r="467" spans="1:2" x14ac:dyDescent="0.2">
      <c r="A467" s="39" t="s">
        <v>928</v>
      </c>
      <c r="B467" s="40" t="s">
        <v>929</v>
      </c>
    </row>
    <row r="468" spans="1:2" x14ac:dyDescent="0.2">
      <c r="A468" s="39" t="s">
        <v>147</v>
      </c>
      <c r="B468" s="40" t="s">
        <v>930</v>
      </c>
    </row>
    <row r="469" spans="1:2" x14ac:dyDescent="0.2">
      <c r="A469" s="39" t="s">
        <v>931</v>
      </c>
      <c r="B469" s="40" t="s">
        <v>604</v>
      </c>
    </row>
    <row r="470" spans="1:2" x14ac:dyDescent="0.2">
      <c r="A470" s="39" t="s">
        <v>932</v>
      </c>
      <c r="B470" s="40" t="s">
        <v>375</v>
      </c>
    </row>
    <row r="471" spans="1:2" x14ac:dyDescent="0.2">
      <c r="A471" s="39" t="s">
        <v>933</v>
      </c>
      <c r="B471" s="40" t="s">
        <v>934</v>
      </c>
    </row>
    <row r="472" spans="1:2" x14ac:dyDescent="0.2">
      <c r="A472" s="39" t="s">
        <v>168</v>
      </c>
      <c r="B472" s="40" t="s">
        <v>169</v>
      </c>
    </row>
    <row r="473" spans="1:2" x14ac:dyDescent="0.2">
      <c r="A473" s="39" t="s">
        <v>935</v>
      </c>
      <c r="B473" s="40" t="s">
        <v>936</v>
      </c>
    </row>
    <row r="474" spans="1:2" x14ac:dyDescent="0.2">
      <c r="A474" s="39" t="s">
        <v>937</v>
      </c>
      <c r="B474" s="40" t="s">
        <v>359</v>
      </c>
    </row>
    <row r="475" spans="1:2" x14ac:dyDescent="0.2">
      <c r="A475" s="39" t="s">
        <v>938</v>
      </c>
      <c r="B475" s="40" t="s">
        <v>451</v>
      </c>
    </row>
    <row r="476" spans="1:2" x14ac:dyDescent="0.2">
      <c r="A476" s="39" t="s">
        <v>939</v>
      </c>
      <c r="B476" s="40" t="s">
        <v>940</v>
      </c>
    </row>
    <row r="477" spans="1:2" x14ac:dyDescent="0.2">
      <c r="A477" s="39" t="s">
        <v>941</v>
      </c>
      <c r="B477" s="40" t="s">
        <v>783</v>
      </c>
    </row>
    <row r="478" spans="1:2" x14ac:dyDescent="0.2">
      <c r="A478" s="39" t="s">
        <v>942</v>
      </c>
      <c r="B478" s="40" t="s">
        <v>943</v>
      </c>
    </row>
    <row r="479" spans="1:2" x14ac:dyDescent="0.2">
      <c r="A479" s="39" t="s">
        <v>944</v>
      </c>
      <c r="B479" s="40" t="s">
        <v>945</v>
      </c>
    </row>
    <row r="480" spans="1:2" x14ac:dyDescent="0.2">
      <c r="A480" s="39" t="s">
        <v>946</v>
      </c>
      <c r="B480" s="40" t="s">
        <v>433</v>
      </c>
    </row>
    <row r="481" spans="1:2" x14ac:dyDescent="0.2">
      <c r="A481" s="39" t="s">
        <v>947</v>
      </c>
      <c r="B481" s="40" t="s">
        <v>948</v>
      </c>
    </row>
    <row r="482" spans="1:2" x14ac:dyDescent="0.2">
      <c r="A482" s="39" t="s">
        <v>949</v>
      </c>
      <c r="B482" s="40" t="s">
        <v>950</v>
      </c>
    </row>
    <row r="483" spans="1:2" x14ac:dyDescent="0.2">
      <c r="A483" s="39" t="s">
        <v>951</v>
      </c>
      <c r="B483" s="40" t="s">
        <v>367</v>
      </c>
    </row>
    <row r="484" spans="1:2" x14ac:dyDescent="0.2">
      <c r="A484" s="39" t="s">
        <v>952</v>
      </c>
      <c r="B484" s="40" t="s">
        <v>587</v>
      </c>
    </row>
    <row r="485" spans="1:2" x14ac:dyDescent="0.2">
      <c r="A485" s="39" t="s">
        <v>953</v>
      </c>
      <c r="B485" s="40" t="s">
        <v>224</v>
      </c>
    </row>
    <row r="486" spans="1:2" x14ac:dyDescent="0.2">
      <c r="A486" s="39" t="s">
        <v>954</v>
      </c>
      <c r="B486" s="40" t="s">
        <v>955</v>
      </c>
    </row>
    <row r="487" spans="1:2" x14ac:dyDescent="0.2">
      <c r="A487" s="39" t="s">
        <v>956</v>
      </c>
      <c r="B487" s="40" t="s">
        <v>957</v>
      </c>
    </row>
    <row r="488" spans="1:2" x14ac:dyDescent="0.2">
      <c r="A488" s="39" t="s">
        <v>958</v>
      </c>
      <c r="B488" s="40" t="s">
        <v>959</v>
      </c>
    </row>
    <row r="489" spans="1:2" x14ac:dyDescent="0.2">
      <c r="A489" s="39" t="s">
        <v>960</v>
      </c>
      <c r="B489" s="40" t="s">
        <v>961</v>
      </c>
    </row>
    <row r="490" spans="1:2" x14ac:dyDescent="0.2">
      <c r="A490" s="39" t="s">
        <v>1183</v>
      </c>
      <c r="B490" s="40" t="s">
        <v>629</v>
      </c>
    </row>
    <row r="491" spans="1:2" x14ac:dyDescent="0.2">
      <c r="A491" s="39" t="s">
        <v>173</v>
      </c>
      <c r="B491" s="40" t="s">
        <v>178</v>
      </c>
    </row>
    <row r="492" spans="1:2" x14ac:dyDescent="0.2">
      <c r="A492" s="39" t="s">
        <v>962</v>
      </c>
      <c r="B492" s="40" t="s">
        <v>310</v>
      </c>
    </row>
    <row r="493" spans="1:2" x14ac:dyDescent="0.2">
      <c r="A493" s="39" t="s">
        <v>963</v>
      </c>
      <c r="B493" s="40" t="s">
        <v>964</v>
      </c>
    </row>
    <row r="494" spans="1:2" x14ac:dyDescent="0.2">
      <c r="A494" s="39" t="s">
        <v>965</v>
      </c>
      <c r="B494" s="40" t="s">
        <v>602</v>
      </c>
    </row>
    <row r="495" spans="1:2" x14ac:dyDescent="0.2">
      <c r="A495" s="39" t="s">
        <v>966</v>
      </c>
      <c r="B495" s="40" t="s">
        <v>701</v>
      </c>
    </row>
    <row r="496" spans="1:2" x14ac:dyDescent="0.2">
      <c r="A496" s="39" t="s">
        <v>967</v>
      </c>
      <c r="B496" s="40" t="s">
        <v>618</v>
      </c>
    </row>
    <row r="497" spans="1:2" x14ac:dyDescent="0.2">
      <c r="A497" s="39" t="s">
        <v>968</v>
      </c>
      <c r="B497" s="40" t="s">
        <v>969</v>
      </c>
    </row>
    <row r="498" spans="1:2" x14ac:dyDescent="0.2">
      <c r="A498" s="39" t="s">
        <v>970</v>
      </c>
      <c r="B498" s="40" t="s">
        <v>427</v>
      </c>
    </row>
    <row r="499" spans="1:2" x14ac:dyDescent="0.2">
      <c r="A499" s="39" t="s">
        <v>971</v>
      </c>
      <c r="B499" s="40" t="s">
        <v>816</v>
      </c>
    </row>
    <row r="500" spans="1:2" x14ac:dyDescent="0.2">
      <c r="A500" s="39" t="s">
        <v>170</v>
      </c>
      <c r="B500" s="40" t="s">
        <v>171</v>
      </c>
    </row>
    <row r="501" spans="1:2" x14ac:dyDescent="0.2">
      <c r="A501" s="39" t="s">
        <v>972</v>
      </c>
      <c r="B501" s="40" t="s">
        <v>682</v>
      </c>
    </row>
    <row r="502" spans="1:2" x14ac:dyDescent="0.2">
      <c r="A502" s="39" t="s">
        <v>973</v>
      </c>
      <c r="B502" s="40" t="s">
        <v>537</v>
      </c>
    </row>
    <row r="503" spans="1:2" x14ac:dyDescent="0.2">
      <c r="A503" s="39" t="s">
        <v>974</v>
      </c>
      <c r="B503" s="40" t="s">
        <v>975</v>
      </c>
    </row>
    <row r="504" spans="1:2" x14ac:dyDescent="0.2">
      <c r="A504" s="39" t="s">
        <v>976</v>
      </c>
      <c r="B504" s="40" t="s">
        <v>977</v>
      </c>
    </row>
    <row r="505" spans="1:2" x14ac:dyDescent="0.2">
      <c r="A505" s="39" t="s">
        <v>978</v>
      </c>
      <c r="B505" s="40" t="s">
        <v>606</v>
      </c>
    </row>
    <row r="506" spans="1:2" x14ac:dyDescent="0.2">
      <c r="A506" s="39" t="s">
        <v>979</v>
      </c>
      <c r="B506" s="40" t="s">
        <v>980</v>
      </c>
    </row>
    <row r="507" spans="1:2" x14ac:dyDescent="0.2">
      <c r="A507" s="39" t="s">
        <v>981</v>
      </c>
      <c r="B507" s="40" t="s">
        <v>982</v>
      </c>
    </row>
    <row r="508" spans="1:2" x14ac:dyDescent="0.2">
      <c r="A508" s="39" t="s">
        <v>983</v>
      </c>
      <c r="B508" s="40" t="s">
        <v>984</v>
      </c>
    </row>
    <row r="509" spans="1:2" x14ac:dyDescent="0.2">
      <c r="A509" s="39" t="s">
        <v>985</v>
      </c>
      <c r="B509" s="40" t="s">
        <v>986</v>
      </c>
    </row>
    <row r="510" spans="1:2" x14ac:dyDescent="0.2">
      <c r="A510" s="39" t="s">
        <v>987</v>
      </c>
      <c r="B510" s="40" t="s">
        <v>453</v>
      </c>
    </row>
    <row r="511" spans="1:2" x14ac:dyDescent="0.2">
      <c r="A511" s="39" t="s">
        <v>988</v>
      </c>
      <c r="B511" s="40" t="s">
        <v>877</v>
      </c>
    </row>
    <row r="512" spans="1:2" x14ac:dyDescent="0.2">
      <c r="A512" s="39" t="s">
        <v>989</v>
      </c>
      <c r="B512" s="40" t="s">
        <v>669</v>
      </c>
    </row>
    <row r="513" spans="1:2" x14ac:dyDescent="0.2">
      <c r="A513" s="39" t="s">
        <v>990</v>
      </c>
      <c r="B513" s="40" t="s">
        <v>925</v>
      </c>
    </row>
    <row r="514" spans="1:2" x14ac:dyDescent="0.2">
      <c r="A514" s="39" t="s">
        <v>991</v>
      </c>
      <c r="B514" s="40" t="s">
        <v>992</v>
      </c>
    </row>
    <row r="515" spans="1:2" x14ac:dyDescent="0.2">
      <c r="A515" s="39" t="s">
        <v>993</v>
      </c>
      <c r="B515" s="40" t="s">
        <v>515</v>
      </c>
    </row>
    <row r="516" spans="1:2" x14ac:dyDescent="0.2">
      <c r="A516" s="39" t="s">
        <v>994</v>
      </c>
      <c r="B516" s="40" t="s">
        <v>259</v>
      </c>
    </row>
    <row r="517" spans="1:2" x14ac:dyDescent="0.2">
      <c r="A517" s="39" t="s">
        <v>995</v>
      </c>
      <c r="B517" s="40" t="s">
        <v>255</v>
      </c>
    </row>
    <row r="518" spans="1:2" x14ac:dyDescent="0.2">
      <c r="A518" s="39" t="s">
        <v>996</v>
      </c>
      <c r="B518" s="40" t="s">
        <v>997</v>
      </c>
    </row>
    <row r="519" spans="1:2" x14ac:dyDescent="0.2">
      <c r="A519" s="39" t="s">
        <v>998</v>
      </c>
      <c r="B519" s="40" t="s">
        <v>799</v>
      </c>
    </row>
    <row r="520" spans="1:2" x14ac:dyDescent="0.2">
      <c r="A520" s="39" t="s">
        <v>999</v>
      </c>
      <c r="B520" s="40" t="s">
        <v>1000</v>
      </c>
    </row>
    <row r="521" spans="1:2" x14ac:dyDescent="0.2">
      <c r="A521" s="39" t="s">
        <v>1001</v>
      </c>
      <c r="B521" s="40" t="s">
        <v>1002</v>
      </c>
    </row>
    <row r="522" spans="1:2" x14ac:dyDescent="0.2">
      <c r="A522" s="39" t="s">
        <v>1003</v>
      </c>
      <c r="B522" s="40" t="s">
        <v>369</v>
      </c>
    </row>
    <row r="523" spans="1:2" x14ac:dyDescent="0.2">
      <c r="A523" s="39" t="s">
        <v>1004</v>
      </c>
      <c r="B523" s="40" t="s">
        <v>1005</v>
      </c>
    </row>
    <row r="524" spans="1:2" x14ac:dyDescent="0.2">
      <c r="A524" s="39" t="s">
        <v>1006</v>
      </c>
      <c r="B524" s="40" t="s">
        <v>178</v>
      </c>
    </row>
    <row r="525" spans="1:2" x14ac:dyDescent="0.2">
      <c r="A525" s="39" t="s">
        <v>1007</v>
      </c>
      <c r="B525" s="40" t="s">
        <v>1008</v>
      </c>
    </row>
    <row r="526" spans="1:2" x14ac:dyDescent="0.2">
      <c r="A526" s="39" t="s">
        <v>1009</v>
      </c>
      <c r="B526" s="40" t="s">
        <v>918</v>
      </c>
    </row>
    <row r="527" spans="1:2" x14ac:dyDescent="0.2">
      <c r="A527" s="39" t="s">
        <v>1010</v>
      </c>
      <c r="B527" s="40" t="s">
        <v>1011</v>
      </c>
    </row>
    <row r="528" spans="1:2" x14ac:dyDescent="0.2">
      <c r="A528" s="39" t="s">
        <v>1012</v>
      </c>
      <c r="B528" s="40" t="s">
        <v>1013</v>
      </c>
    </row>
    <row r="529" spans="1:2" x14ac:dyDescent="0.2">
      <c r="A529" s="39" t="s">
        <v>1014</v>
      </c>
      <c r="B529" s="40" t="s">
        <v>1000</v>
      </c>
    </row>
    <row r="530" spans="1:2" x14ac:dyDescent="0.2">
      <c r="A530" s="39" t="s">
        <v>1015</v>
      </c>
      <c r="B530" s="40" t="s">
        <v>1016</v>
      </c>
    </row>
    <row r="531" spans="1:2" x14ac:dyDescent="0.2">
      <c r="A531" s="39" t="s">
        <v>1017</v>
      </c>
      <c r="B531" s="40" t="s">
        <v>268</v>
      </c>
    </row>
    <row r="532" spans="1:2" x14ac:dyDescent="0.2">
      <c r="A532" s="39" t="s">
        <v>1018</v>
      </c>
      <c r="B532" s="40" t="s">
        <v>1019</v>
      </c>
    </row>
    <row r="533" spans="1:2" x14ac:dyDescent="0.2">
      <c r="A533" s="39" t="s">
        <v>1020</v>
      </c>
      <c r="B533" s="40" t="s">
        <v>1021</v>
      </c>
    </row>
    <row r="534" spans="1:2" x14ac:dyDescent="0.2">
      <c r="A534" s="39" t="s">
        <v>1022</v>
      </c>
      <c r="B534" s="40" t="s">
        <v>1023</v>
      </c>
    </row>
    <row r="535" spans="1:2" x14ac:dyDescent="0.2">
      <c r="A535" s="39" t="s">
        <v>1024</v>
      </c>
      <c r="B535" s="40" t="s">
        <v>1025</v>
      </c>
    </row>
    <row r="536" spans="1:2" x14ac:dyDescent="0.2">
      <c r="A536" s="39" t="s">
        <v>1184</v>
      </c>
      <c r="B536" s="40" t="s">
        <v>1026</v>
      </c>
    </row>
    <row r="537" spans="1:2" x14ac:dyDescent="0.2">
      <c r="A537" s="39" t="s">
        <v>1027</v>
      </c>
      <c r="B537" s="40" t="s">
        <v>1028</v>
      </c>
    </row>
    <row r="538" spans="1:2" x14ac:dyDescent="0.2">
      <c r="A538" s="39" t="s">
        <v>1029</v>
      </c>
      <c r="B538" s="40" t="s">
        <v>73</v>
      </c>
    </row>
    <row r="539" spans="1:2" x14ac:dyDescent="0.2">
      <c r="A539" s="39" t="s">
        <v>1030</v>
      </c>
      <c r="B539" s="40" t="s">
        <v>1031</v>
      </c>
    </row>
    <row r="540" spans="1:2" x14ac:dyDescent="0.2">
      <c r="A540" s="39" t="s">
        <v>1032</v>
      </c>
      <c r="B540" s="40" t="s">
        <v>255</v>
      </c>
    </row>
    <row r="541" spans="1:2" x14ac:dyDescent="0.2">
      <c r="A541" s="39" t="s">
        <v>1033</v>
      </c>
      <c r="B541" s="40" t="s">
        <v>930</v>
      </c>
    </row>
    <row r="542" spans="1:2" x14ac:dyDescent="0.2">
      <c r="A542" s="39" t="s">
        <v>1034</v>
      </c>
      <c r="B542" s="40" t="s">
        <v>1035</v>
      </c>
    </row>
    <row r="543" spans="1:2" x14ac:dyDescent="0.2">
      <c r="A543" s="39" t="s">
        <v>1036</v>
      </c>
      <c r="B543" s="40" t="s">
        <v>222</v>
      </c>
    </row>
    <row r="544" spans="1:2" x14ac:dyDescent="0.2">
      <c r="A544" s="39" t="s">
        <v>1037</v>
      </c>
      <c r="B544" s="40" t="s">
        <v>508</v>
      </c>
    </row>
    <row r="545" spans="1:2" x14ac:dyDescent="0.2">
      <c r="A545" s="39" t="s">
        <v>1038</v>
      </c>
      <c r="B545" s="40" t="s">
        <v>1039</v>
      </c>
    </row>
    <row r="546" spans="1:2" x14ac:dyDescent="0.2">
      <c r="A546" s="39" t="s">
        <v>181</v>
      </c>
      <c r="B546" s="40" t="s">
        <v>190</v>
      </c>
    </row>
    <row r="547" spans="1:2" x14ac:dyDescent="0.2">
      <c r="A547" s="39" t="s">
        <v>1040</v>
      </c>
      <c r="B547" s="40" t="s">
        <v>1041</v>
      </c>
    </row>
    <row r="548" spans="1:2" x14ac:dyDescent="0.2">
      <c r="A548" s="39" t="s">
        <v>57</v>
      </c>
      <c r="B548" s="40" t="s">
        <v>73</v>
      </c>
    </row>
    <row r="549" spans="1:2" x14ac:dyDescent="0.2">
      <c r="A549" s="39" t="s">
        <v>1042</v>
      </c>
      <c r="B549" s="40" t="s">
        <v>1043</v>
      </c>
    </row>
    <row r="550" spans="1:2" x14ac:dyDescent="0.2">
      <c r="A550" s="39" t="s">
        <v>1044</v>
      </c>
      <c r="B550" s="40" t="s">
        <v>1045</v>
      </c>
    </row>
    <row r="551" spans="1:2" x14ac:dyDescent="0.2">
      <c r="A551" s="39" t="s">
        <v>1046</v>
      </c>
      <c r="B551" s="40" t="s">
        <v>157</v>
      </c>
    </row>
    <row r="552" spans="1:2" x14ac:dyDescent="0.2">
      <c r="A552" s="39" t="s">
        <v>1047</v>
      </c>
      <c r="B552" s="40" t="s">
        <v>1000</v>
      </c>
    </row>
    <row r="553" spans="1:2" x14ac:dyDescent="0.2">
      <c r="A553" s="39" t="s">
        <v>1048</v>
      </c>
      <c r="B553" s="40" t="s">
        <v>689</v>
      </c>
    </row>
    <row r="554" spans="1:2" x14ac:dyDescent="0.2">
      <c r="A554" s="39" t="s">
        <v>1049</v>
      </c>
      <c r="B554" s="40" t="s">
        <v>1050</v>
      </c>
    </row>
    <row r="555" spans="1:2" x14ac:dyDescent="0.2">
      <c r="A555" s="39" t="s">
        <v>1051</v>
      </c>
      <c r="B555" s="40" t="s">
        <v>1052</v>
      </c>
    </row>
    <row r="556" spans="1:2" x14ac:dyDescent="0.2">
      <c r="A556" s="39" t="s">
        <v>1053</v>
      </c>
      <c r="B556" s="40" t="s">
        <v>308</v>
      </c>
    </row>
    <row r="557" spans="1:2" x14ac:dyDescent="0.2">
      <c r="A557" s="39" t="s">
        <v>1054</v>
      </c>
      <c r="B557" s="40" t="s">
        <v>493</v>
      </c>
    </row>
    <row r="558" spans="1:2" x14ac:dyDescent="0.2">
      <c r="A558" s="39" t="s">
        <v>1055</v>
      </c>
      <c r="B558" s="40" t="s">
        <v>1056</v>
      </c>
    </row>
    <row r="559" spans="1:2" x14ac:dyDescent="0.2">
      <c r="A559" s="39" t="s">
        <v>1057</v>
      </c>
      <c r="B559" s="40" t="s">
        <v>1058</v>
      </c>
    </row>
    <row r="560" spans="1:2" x14ac:dyDescent="0.2">
      <c r="A560" s="39" t="s">
        <v>191</v>
      </c>
      <c r="B560" s="40" t="s">
        <v>1059</v>
      </c>
    </row>
    <row r="561" spans="1:2" x14ac:dyDescent="0.2">
      <c r="A561" s="39" t="s">
        <v>1186</v>
      </c>
      <c r="B561" s="40" t="s">
        <v>1060</v>
      </c>
    </row>
    <row r="562" spans="1:2" x14ac:dyDescent="0.2">
      <c r="A562" s="39" t="s">
        <v>1061</v>
      </c>
      <c r="B562" s="40" t="s">
        <v>272</v>
      </c>
    </row>
    <row r="563" spans="1:2" x14ac:dyDescent="0.2">
      <c r="A563" s="39" t="s">
        <v>1062</v>
      </c>
      <c r="B563" s="40" t="s">
        <v>266</v>
      </c>
    </row>
    <row r="564" spans="1:2" x14ac:dyDescent="0.2">
      <c r="A564" s="39" t="s">
        <v>1063</v>
      </c>
      <c r="B564" s="40" t="s">
        <v>1064</v>
      </c>
    </row>
    <row r="565" spans="1:2" x14ac:dyDescent="0.2">
      <c r="A565" s="39" t="s">
        <v>1065</v>
      </c>
      <c r="B565" s="40" t="s">
        <v>918</v>
      </c>
    </row>
    <row r="566" spans="1:2" x14ac:dyDescent="0.2">
      <c r="A566" s="39" t="s">
        <v>1066</v>
      </c>
      <c r="B566" s="40" t="s">
        <v>948</v>
      </c>
    </row>
    <row r="567" spans="1:2" x14ac:dyDescent="0.2">
      <c r="A567" s="39" t="s">
        <v>1067</v>
      </c>
      <c r="B567" s="40" t="s">
        <v>377</v>
      </c>
    </row>
    <row r="568" spans="1:2" x14ac:dyDescent="0.2">
      <c r="A568" s="39" t="s">
        <v>1068</v>
      </c>
      <c r="B568" s="40" t="s">
        <v>1069</v>
      </c>
    </row>
    <row r="569" spans="1:2" x14ac:dyDescent="0.2">
      <c r="A569" s="39" t="s">
        <v>1070</v>
      </c>
      <c r="B569" s="40" t="s">
        <v>61</v>
      </c>
    </row>
    <row r="570" spans="1:2" x14ac:dyDescent="0.2">
      <c r="A570" s="39" t="s">
        <v>1071</v>
      </c>
      <c r="B570" s="40" t="s">
        <v>1072</v>
      </c>
    </row>
    <row r="571" spans="1:2" x14ac:dyDescent="0.2">
      <c r="A571" s="39" t="s">
        <v>1073</v>
      </c>
      <c r="B571" s="40" t="s">
        <v>1074</v>
      </c>
    </row>
    <row r="572" spans="1:2" x14ac:dyDescent="0.2">
      <c r="A572" s="39" t="s">
        <v>1075</v>
      </c>
      <c r="B572" s="40" t="s">
        <v>672</v>
      </c>
    </row>
    <row r="573" spans="1:2" x14ac:dyDescent="0.2">
      <c r="A573" s="39" t="s">
        <v>1076</v>
      </c>
      <c r="B573" s="40" t="s">
        <v>1077</v>
      </c>
    </row>
    <row r="574" spans="1:2" x14ac:dyDescent="0.2">
      <c r="A574" s="39" t="s">
        <v>1078</v>
      </c>
      <c r="B574" s="40" t="s">
        <v>1079</v>
      </c>
    </row>
    <row r="575" spans="1:2" x14ac:dyDescent="0.2">
      <c r="A575" s="39" t="s">
        <v>1080</v>
      </c>
      <c r="B575" s="40" t="s">
        <v>1081</v>
      </c>
    </row>
    <row r="576" spans="1:2" x14ac:dyDescent="0.2">
      <c r="A576" s="39" t="s">
        <v>1082</v>
      </c>
      <c r="B576" s="40" t="s">
        <v>1083</v>
      </c>
    </row>
    <row r="577" spans="1:2" x14ac:dyDescent="0.2">
      <c r="A577" s="39" t="s">
        <v>1084</v>
      </c>
      <c r="B577" s="40" t="s">
        <v>1085</v>
      </c>
    </row>
    <row r="578" spans="1:2" x14ac:dyDescent="0.2">
      <c r="A578" s="39" t="s">
        <v>179</v>
      </c>
      <c r="B578" s="40" t="s">
        <v>180</v>
      </c>
    </row>
    <row r="579" spans="1:2" x14ac:dyDescent="0.2">
      <c r="A579" s="39" t="s">
        <v>1086</v>
      </c>
      <c r="B579" s="40" t="s">
        <v>1087</v>
      </c>
    </row>
    <row r="580" spans="1:2" x14ac:dyDescent="0.2">
      <c r="A580" s="39" t="s">
        <v>1088</v>
      </c>
      <c r="B580" s="40" t="s">
        <v>383</v>
      </c>
    </row>
    <row r="581" spans="1:2" x14ac:dyDescent="0.2">
      <c r="A581" s="39" t="s">
        <v>1089</v>
      </c>
      <c r="B581" s="40" t="s">
        <v>1090</v>
      </c>
    </row>
    <row r="582" spans="1:2" x14ac:dyDescent="0.2">
      <c r="A582" s="39" t="s">
        <v>1091</v>
      </c>
      <c r="B582" s="40" t="s">
        <v>1092</v>
      </c>
    </row>
    <row r="583" spans="1:2" x14ac:dyDescent="0.2">
      <c r="A583" s="39" t="s">
        <v>126</v>
      </c>
      <c r="B583" s="40" t="s">
        <v>255</v>
      </c>
    </row>
    <row r="584" spans="1:2" x14ac:dyDescent="0.2">
      <c r="A584" s="39" t="s">
        <v>197</v>
      </c>
      <c r="B584" s="40" t="s">
        <v>206</v>
      </c>
    </row>
    <row r="585" spans="1:2" x14ac:dyDescent="0.2">
      <c r="A585" s="39" t="s">
        <v>1093</v>
      </c>
      <c r="B585" s="40" t="s">
        <v>1094</v>
      </c>
    </row>
    <row r="586" spans="1:2" x14ac:dyDescent="0.2">
      <c r="A586" s="39" t="s">
        <v>1095</v>
      </c>
      <c r="B586" s="40" t="s">
        <v>336</v>
      </c>
    </row>
    <row r="587" spans="1:2" x14ac:dyDescent="0.2">
      <c r="A587" s="39" t="s">
        <v>1096</v>
      </c>
      <c r="B587" s="40" t="s">
        <v>1097</v>
      </c>
    </row>
    <row r="588" spans="1:2" x14ac:dyDescent="0.2">
      <c r="A588" s="39" t="s">
        <v>1185</v>
      </c>
      <c r="B588" s="40" t="s">
        <v>69</v>
      </c>
    </row>
    <row r="589" spans="1:2" x14ac:dyDescent="0.2">
      <c r="A589" s="39" t="s">
        <v>1098</v>
      </c>
      <c r="B589" s="40" t="s">
        <v>449</v>
      </c>
    </row>
    <row r="590" spans="1:2" x14ac:dyDescent="0.2">
      <c r="A590" s="39" t="s">
        <v>1099</v>
      </c>
      <c r="B590" s="40" t="s">
        <v>1100</v>
      </c>
    </row>
    <row r="591" spans="1:2" x14ac:dyDescent="0.2">
      <c r="A591" s="39" t="s">
        <v>1101</v>
      </c>
      <c r="B591" s="40" t="s">
        <v>1102</v>
      </c>
    </row>
    <row r="592" spans="1:2" x14ac:dyDescent="0.2">
      <c r="A592" s="39" t="s">
        <v>1103</v>
      </c>
      <c r="B592" s="40" t="s">
        <v>602</v>
      </c>
    </row>
    <row r="593" spans="1:2" x14ac:dyDescent="0.2">
      <c r="A593" s="39" t="s">
        <v>1104</v>
      </c>
      <c r="B593" s="40" t="s">
        <v>180</v>
      </c>
    </row>
    <row r="594" spans="1:2" x14ac:dyDescent="0.2">
      <c r="A594" s="39" t="s">
        <v>1105</v>
      </c>
      <c r="B594" s="40" t="s">
        <v>515</v>
      </c>
    </row>
    <row r="595" spans="1:2" x14ac:dyDescent="0.2">
      <c r="A595" s="39" t="s">
        <v>1106</v>
      </c>
      <c r="B595" s="40" t="s">
        <v>1107</v>
      </c>
    </row>
    <row r="596" spans="1:2" x14ac:dyDescent="0.2">
      <c r="A596" s="39" t="s">
        <v>1108</v>
      </c>
      <c r="B596" s="40" t="s">
        <v>1109</v>
      </c>
    </row>
    <row r="597" spans="1:2" x14ac:dyDescent="0.2">
      <c r="A597" s="39" t="s">
        <v>1110</v>
      </c>
      <c r="B597" s="40" t="s">
        <v>1111</v>
      </c>
    </row>
    <row r="598" spans="1:2" x14ac:dyDescent="0.2">
      <c r="A598" s="39" t="s">
        <v>1112</v>
      </c>
      <c r="B598" s="40" t="s">
        <v>422</v>
      </c>
    </row>
    <row r="599" spans="1:2" x14ac:dyDescent="0.2">
      <c r="A599" s="39" t="s">
        <v>1113</v>
      </c>
      <c r="B599" s="40" t="s">
        <v>1114</v>
      </c>
    </row>
    <row r="600" spans="1:2" x14ac:dyDescent="0.2">
      <c r="A600" s="39" t="s">
        <v>1115</v>
      </c>
      <c r="B600" s="40" t="s">
        <v>314</v>
      </c>
    </row>
    <row r="601" spans="1:2" x14ac:dyDescent="0.2">
      <c r="A601" s="39" t="s">
        <v>1116</v>
      </c>
      <c r="B601" s="40" t="s">
        <v>320</v>
      </c>
    </row>
    <row r="602" spans="1:2" x14ac:dyDescent="0.2">
      <c r="A602" s="39" t="s">
        <v>1117</v>
      </c>
      <c r="B602" s="40" t="s">
        <v>1118</v>
      </c>
    </row>
    <row r="603" spans="1:2" x14ac:dyDescent="0.2">
      <c r="A603" s="39" t="s">
        <v>1119</v>
      </c>
      <c r="B603" s="40" t="s">
        <v>1056</v>
      </c>
    </row>
    <row r="604" spans="1:2" x14ac:dyDescent="0.2">
      <c r="A604" s="39" t="s">
        <v>1120</v>
      </c>
      <c r="B604" s="40" t="s">
        <v>927</v>
      </c>
    </row>
    <row r="605" spans="1:2" x14ac:dyDescent="0.2">
      <c r="A605" s="39" t="s">
        <v>1121</v>
      </c>
      <c r="B605" s="40" t="s">
        <v>864</v>
      </c>
    </row>
    <row r="606" spans="1:2" x14ac:dyDescent="0.2">
      <c r="A606" s="39" t="s">
        <v>207</v>
      </c>
      <c r="B606" s="40" t="s">
        <v>208</v>
      </c>
    </row>
    <row r="607" spans="1:2" x14ac:dyDescent="0.2">
      <c r="A607" s="39" t="s">
        <v>1122</v>
      </c>
      <c r="B607" s="40" t="s">
        <v>1123</v>
      </c>
    </row>
    <row r="608" spans="1:2" x14ac:dyDescent="0.2">
      <c r="A608" s="39" t="s">
        <v>1124</v>
      </c>
      <c r="B608" s="40" t="s">
        <v>326</v>
      </c>
    </row>
    <row r="609" spans="1:2" x14ac:dyDescent="0.2">
      <c r="A609" s="39" t="s">
        <v>1125</v>
      </c>
      <c r="B609" s="40" t="s">
        <v>1126</v>
      </c>
    </row>
    <row r="610" spans="1:2" x14ac:dyDescent="0.2">
      <c r="A610" s="39" t="s">
        <v>1127</v>
      </c>
      <c r="B610" s="40" t="s">
        <v>1128</v>
      </c>
    </row>
    <row r="611" spans="1:2" x14ac:dyDescent="0.2">
      <c r="A611" s="39" t="s">
        <v>209</v>
      </c>
      <c r="B611" s="40" t="s">
        <v>210</v>
      </c>
    </row>
    <row r="612" spans="1:2" x14ac:dyDescent="0.2">
      <c r="A612" s="39" t="s">
        <v>1129</v>
      </c>
      <c r="B612" s="40" t="s">
        <v>1130</v>
      </c>
    </row>
    <row r="613" spans="1:2" x14ac:dyDescent="0.2">
      <c r="A613" s="39" t="s">
        <v>1131</v>
      </c>
      <c r="B613" s="40" t="s">
        <v>406</v>
      </c>
    </row>
    <row r="614" spans="1:2" x14ac:dyDescent="0.2">
      <c r="A614" s="39" t="s">
        <v>1132</v>
      </c>
      <c r="B614" s="40" t="s">
        <v>1133</v>
      </c>
    </row>
    <row r="615" spans="1:2" x14ac:dyDescent="0.2">
      <c r="A615" s="39" t="s">
        <v>1134</v>
      </c>
      <c r="B615" s="40" t="s">
        <v>1135</v>
      </c>
    </row>
    <row r="616" spans="1:2" x14ac:dyDescent="0.2">
      <c r="A616" s="39" t="s">
        <v>1136</v>
      </c>
      <c r="B616" s="40" t="s">
        <v>1137</v>
      </c>
    </row>
    <row r="617" spans="1:2" x14ac:dyDescent="0.2">
      <c r="A617" s="39" t="s">
        <v>1138</v>
      </c>
      <c r="B617" s="40" t="s">
        <v>1139</v>
      </c>
    </row>
    <row r="618" spans="1:2" x14ac:dyDescent="0.2">
      <c r="A618" s="39" t="s">
        <v>1140</v>
      </c>
      <c r="B618" s="40" t="s">
        <v>381</v>
      </c>
    </row>
    <row r="619" spans="1:2" x14ac:dyDescent="0.2">
      <c r="A619" s="39" t="s">
        <v>1141</v>
      </c>
      <c r="B619" s="40" t="s">
        <v>365</v>
      </c>
    </row>
    <row r="620" spans="1:2" x14ac:dyDescent="0.2">
      <c r="A620" s="39" t="s">
        <v>1142</v>
      </c>
      <c r="B620" s="40" t="s">
        <v>268</v>
      </c>
    </row>
    <row r="621" spans="1:2" x14ac:dyDescent="0.2">
      <c r="A621" s="39" t="s">
        <v>1143</v>
      </c>
      <c r="B621" s="40" t="s">
        <v>930</v>
      </c>
    </row>
    <row r="622" spans="1:2" x14ac:dyDescent="0.2">
      <c r="A622" s="39" t="s">
        <v>1144</v>
      </c>
      <c r="B622" s="40" t="s">
        <v>1145</v>
      </c>
    </row>
    <row r="623" spans="1:2" x14ac:dyDescent="0.2">
      <c r="A623" s="39" t="s">
        <v>1146</v>
      </c>
      <c r="B623" s="40" t="s">
        <v>234</v>
      </c>
    </row>
    <row r="624" spans="1:2" x14ac:dyDescent="0.2">
      <c r="A624" s="39" t="s">
        <v>1147</v>
      </c>
      <c r="B624" s="40" t="s">
        <v>691</v>
      </c>
    </row>
    <row r="625" spans="1:2" x14ac:dyDescent="0.2">
      <c r="A625" s="39" t="s">
        <v>1148</v>
      </c>
      <c r="B625" s="40" t="s">
        <v>308</v>
      </c>
    </row>
    <row r="626" spans="1:2" x14ac:dyDescent="0.2">
      <c r="A626" s="39" t="s">
        <v>1149</v>
      </c>
      <c r="B626" s="40" t="s">
        <v>850</v>
      </c>
    </row>
    <row r="627" spans="1:2" x14ac:dyDescent="0.2">
      <c r="A627" s="39" t="s">
        <v>1150</v>
      </c>
      <c r="B627" s="40" t="s">
        <v>365</v>
      </c>
    </row>
    <row r="628" spans="1:2" x14ac:dyDescent="0.2">
      <c r="A628" s="39" t="s">
        <v>1151</v>
      </c>
      <c r="B628" s="40" t="s">
        <v>604</v>
      </c>
    </row>
    <row r="629" spans="1:2" x14ac:dyDescent="0.2">
      <c r="A629" s="39" t="s">
        <v>1152</v>
      </c>
      <c r="B629" s="40" t="s">
        <v>435</v>
      </c>
    </row>
    <row r="630" spans="1:2" x14ac:dyDescent="0.2">
      <c r="A630" s="39" t="s">
        <v>1153</v>
      </c>
      <c r="B630" s="40" t="s">
        <v>1154</v>
      </c>
    </row>
    <row r="631" spans="1:2" x14ac:dyDescent="0.2">
      <c r="A631" s="39" t="s">
        <v>1155</v>
      </c>
      <c r="B631" s="40" t="s">
        <v>1156</v>
      </c>
    </row>
    <row r="632" spans="1:2" x14ac:dyDescent="0.2">
      <c r="A632" s="39" t="s">
        <v>1179</v>
      </c>
      <c r="B632" s="40" t="s">
        <v>1157</v>
      </c>
    </row>
    <row r="633" spans="1:2" x14ac:dyDescent="0.2">
      <c r="A633" s="39" t="s">
        <v>1158</v>
      </c>
      <c r="B633" s="40" t="s">
        <v>1159</v>
      </c>
    </row>
    <row r="634" spans="1:2" x14ac:dyDescent="0.2">
      <c r="A634" s="39" t="s">
        <v>1160</v>
      </c>
      <c r="B634" s="40" t="s">
        <v>1161</v>
      </c>
    </row>
    <row r="635" spans="1:2" x14ac:dyDescent="0.2">
      <c r="A635" s="39" t="s">
        <v>1162</v>
      </c>
      <c r="B635" s="40" t="s">
        <v>359</v>
      </c>
    </row>
    <row r="636" spans="1:2" x14ac:dyDescent="0.2">
      <c r="A636" s="39" t="s">
        <v>1163</v>
      </c>
      <c r="B636" s="40" t="s">
        <v>528</v>
      </c>
    </row>
    <row r="637" spans="1:2" x14ac:dyDescent="0.2">
      <c r="A637" s="39" t="s">
        <v>1164</v>
      </c>
      <c r="B637" s="40" t="s">
        <v>272</v>
      </c>
    </row>
    <row r="638" spans="1:2" x14ac:dyDescent="0.2">
      <c r="A638" s="39" t="s">
        <v>1165</v>
      </c>
      <c r="B638" s="40" t="s">
        <v>245</v>
      </c>
    </row>
    <row r="639" spans="1:2" x14ac:dyDescent="0.2">
      <c r="A639" s="39" t="s">
        <v>1166</v>
      </c>
      <c r="B639" s="40" t="s">
        <v>379</v>
      </c>
    </row>
    <row r="640" spans="1:2" x14ac:dyDescent="0.2">
      <c r="A640" s="39" t="s">
        <v>1167</v>
      </c>
      <c r="B640" s="40" t="s">
        <v>525</v>
      </c>
    </row>
    <row r="641" spans="1:2" x14ac:dyDescent="0.2">
      <c r="A641" s="39" t="s">
        <v>1168</v>
      </c>
      <c r="B641" s="40" t="s">
        <v>1169</v>
      </c>
    </row>
    <row r="642" spans="1:2" x14ac:dyDescent="0.2">
      <c r="A642" s="39" t="s">
        <v>1170</v>
      </c>
      <c r="B642" s="40" t="s">
        <v>1171</v>
      </c>
    </row>
    <row r="643" spans="1:2" x14ac:dyDescent="0.2">
      <c r="A643" s="39" t="s">
        <v>1172</v>
      </c>
      <c r="B643" s="40" t="s">
        <v>1173</v>
      </c>
    </row>
    <row r="644" spans="1:2" x14ac:dyDescent="0.2">
      <c r="A644" s="39" t="s">
        <v>1174</v>
      </c>
      <c r="B644" s="40" t="s">
        <v>1175</v>
      </c>
    </row>
    <row r="645" spans="1:2" x14ac:dyDescent="0.2">
      <c r="A645" s="39" t="s">
        <v>1176</v>
      </c>
      <c r="B645" s="40" t="s">
        <v>286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K125"/>
  <sheetViews>
    <sheetView showGridLines="0" showRowColHeaders="0" showRuler="0" zoomScaleNormal="100" workbookViewId="0">
      <selection activeCell="B2" sqref="B2:B4"/>
    </sheetView>
  </sheetViews>
  <sheetFormatPr defaultRowHeight="12.75" outlineLevelCol="2" x14ac:dyDescent="0.2"/>
  <cols>
    <col min="2" max="2" width="13.5703125" customWidth="1"/>
    <col min="3" max="3" width="25" bestFit="1" customWidth="1"/>
    <col min="4" max="4" width="44.7109375" bestFit="1" customWidth="1"/>
    <col min="5" max="5" width="49.140625" bestFit="1" customWidth="1"/>
    <col min="6" max="6" width="13.85546875" hidden="1" customWidth="1" outlineLevel="2"/>
    <col min="7" max="7" width="11.7109375" style="84" hidden="1" customWidth="1" outlineLevel="2"/>
    <col min="8" max="8" width="6.28515625" style="39" hidden="1" customWidth="1" outlineLevel="2"/>
    <col min="9" max="9" width="3.42578125" style="39" hidden="1" customWidth="1" outlineLevel="2"/>
    <col min="10" max="10" width="4.28515625" style="39" hidden="1" customWidth="1" outlineLevel="2"/>
    <col min="11" max="11" width="9.140625" collapsed="1"/>
  </cols>
  <sheetData>
    <row r="1" spans="1:10" ht="20.25" customHeight="1" thickBot="1" x14ac:dyDescent="0.25">
      <c r="A1" s="92" t="s">
        <v>30</v>
      </c>
      <c r="B1" s="92" t="s">
        <v>127</v>
      </c>
      <c r="C1" s="92" t="s">
        <v>212</v>
      </c>
      <c r="D1" s="92" t="s">
        <v>31</v>
      </c>
      <c r="E1" s="92" t="s">
        <v>1282</v>
      </c>
      <c r="F1" s="92" t="s">
        <v>1286</v>
      </c>
      <c r="G1" s="93" t="s">
        <v>1288</v>
      </c>
      <c r="H1" s="107" t="s">
        <v>1372</v>
      </c>
      <c r="I1" s="108" t="s">
        <v>27</v>
      </c>
      <c r="J1" s="108" t="s">
        <v>28</v>
      </c>
    </row>
    <row r="2" spans="1:10" x14ac:dyDescent="0.2">
      <c r="A2" s="235">
        <v>1</v>
      </c>
      <c r="B2" s="237" t="str">
        <f>'PROPOSTA MODELO'!B109</f>
        <v>Araçatuba</v>
      </c>
      <c r="C2" s="90" t="str">
        <f>'PROPOSTA MODELO'!C109</f>
        <v>ARAÇATUBA</v>
      </c>
      <c r="D2" s="87" t="s">
        <v>1568</v>
      </c>
      <c r="E2" s="87" t="s">
        <v>1580</v>
      </c>
      <c r="F2" s="87"/>
      <c r="G2" s="88"/>
      <c r="H2" s="103" t="str">
        <f>'PROPOSTA MODELO'!I109</f>
        <v>B4</v>
      </c>
      <c r="I2" s="103" t="str">
        <f>'PROPOSTA MODELO'!J109</f>
        <v>X</v>
      </c>
      <c r="J2" s="104">
        <f>'PROPOSTA MODELO'!K109</f>
        <v>0</v>
      </c>
    </row>
    <row r="3" spans="1:10" x14ac:dyDescent="0.2">
      <c r="A3" s="235"/>
      <c r="B3" s="152"/>
      <c r="C3" s="90" t="str">
        <f>'PROPOSTA MODELO'!C110</f>
        <v>LINS</v>
      </c>
      <c r="D3" s="87" t="s">
        <v>1577</v>
      </c>
      <c r="E3" s="87" t="s">
        <v>1587</v>
      </c>
      <c r="F3" s="87"/>
      <c r="G3" s="88"/>
      <c r="H3" s="103" t="str">
        <f>'PROPOSTA MODELO'!I110</f>
        <v>B3</v>
      </c>
      <c r="I3" s="103">
        <f>'PROPOSTA MODELO'!J110</f>
        <v>0</v>
      </c>
      <c r="J3" s="104">
        <f>'PROPOSTA MODELO'!K110</f>
        <v>0</v>
      </c>
    </row>
    <row r="4" spans="1:10" x14ac:dyDescent="0.2">
      <c r="A4" s="235"/>
      <c r="B4" s="153"/>
      <c r="C4" s="90" t="str">
        <f>'PROPOSTA MODELO'!C111</f>
        <v>PROMISSÃO</v>
      </c>
      <c r="D4" s="87" t="s">
        <v>1284</v>
      </c>
      <c r="E4" s="87" t="s">
        <v>1285</v>
      </c>
      <c r="F4" s="87" t="s">
        <v>1287</v>
      </c>
      <c r="G4" s="88">
        <v>1435415216</v>
      </c>
      <c r="H4" s="103" t="str">
        <f>'PROPOSTA MODELO'!I111</f>
        <v>A3</v>
      </c>
      <c r="I4" s="103" t="str">
        <f>'PROPOSTA MODELO'!J111</f>
        <v>X</v>
      </c>
      <c r="J4" s="104">
        <f>'PROPOSTA MODELO'!K111</f>
        <v>0</v>
      </c>
    </row>
    <row r="5" spans="1:10" x14ac:dyDescent="0.2">
      <c r="A5" s="235"/>
      <c r="B5" s="224" t="str">
        <f>'PROPOSTA MODELO'!B112</f>
        <v>Presidente Prudente</v>
      </c>
      <c r="C5" s="90" t="str">
        <f>'PROPOSTA MODELO'!C112</f>
        <v>ADAMANTINA</v>
      </c>
      <c r="D5" s="87" t="s">
        <v>1353</v>
      </c>
      <c r="E5" s="87" t="s">
        <v>1354</v>
      </c>
      <c r="F5" s="87"/>
      <c r="G5" s="88">
        <v>1835215481</v>
      </c>
      <c r="H5" s="103" t="str">
        <f>'PROPOSTA MODELO'!I112</f>
        <v>B4</v>
      </c>
      <c r="I5" s="103">
        <f>'PROPOSTA MODELO'!J112</f>
        <v>0</v>
      </c>
      <c r="J5" s="104">
        <f>'PROPOSTA MODELO'!K112</f>
        <v>0</v>
      </c>
    </row>
    <row r="6" spans="1:10" x14ac:dyDescent="0.2">
      <c r="A6" s="235"/>
      <c r="B6" s="224"/>
      <c r="C6" s="90" t="str">
        <f>'PROPOSTA MODELO'!C113</f>
        <v>CÂNDIDO MOTA</v>
      </c>
      <c r="D6" s="87" t="s">
        <v>1355</v>
      </c>
      <c r="E6" s="87" t="s">
        <v>1356</v>
      </c>
      <c r="F6" s="87"/>
      <c r="G6" s="88">
        <v>1833412028</v>
      </c>
      <c r="H6" s="103" t="str">
        <f>'PROPOSTA MODELO'!I113</f>
        <v>A3</v>
      </c>
      <c r="I6" s="103">
        <f>'PROPOSTA MODELO'!J113</f>
        <v>0</v>
      </c>
      <c r="J6" s="104">
        <f>'PROPOSTA MODELO'!K113</f>
        <v>0</v>
      </c>
    </row>
    <row r="7" spans="1:10" x14ac:dyDescent="0.2">
      <c r="A7" s="235"/>
      <c r="B7" s="224"/>
      <c r="C7" s="90" t="str">
        <f>'PROPOSTA MODELO'!C114</f>
        <v>IEPÊ</v>
      </c>
      <c r="D7" s="87" t="s">
        <v>1373</v>
      </c>
      <c r="E7" s="87" t="s">
        <v>1357</v>
      </c>
      <c r="F7" s="87"/>
      <c r="G7" s="88">
        <v>1832641361</v>
      </c>
      <c r="H7" s="103" t="str">
        <f>'PROPOSTA MODELO'!I114</f>
        <v>A4</v>
      </c>
      <c r="I7" s="103">
        <f>'PROPOSTA MODELO'!J114</f>
        <v>0</v>
      </c>
      <c r="J7" s="104">
        <f>'PROPOSTA MODELO'!K114</f>
        <v>0</v>
      </c>
    </row>
    <row r="8" spans="1:10" x14ac:dyDescent="0.2">
      <c r="A8" s="235"/>
      <c r="B8" s="224"/>
      <c r="C8" s="90" t="str">
        <f>'PROPOSTA MODELO'!C115</f>
        <v>MARTINÓPOLIS</v>
      </c>
      <c r="D8" s="89" t="s">
        <v>1359</v>
      </c>
      <c r="E8" s="87" t="s">
        <v>1358</v>
      </c>
      <c r="F8" s="87"/>
      <c r="G8" s="88">
        <v>1832751756</v>
      </c>
      <c r="H8" s="103" t="str">
        <f>'PROPOSTA MODELO'!I115</f>
        <v>A4</v>
      </c>
      <c r="I8" s="103">
        <f>'PROPOSTA MODELO'!J115</f>
        <v>0</v>
      </c>
      <c r="J8" s="104">
        <f>'PROPOSTA MODELO'!K115</f>
        <v>0</v>
      </c>
    </row>
    <row r="9" spans="1:10" x14ac:dyDescent="0.2">
      <c r="A9" s="235"/>
      <c r="B9" s="224"/>
      <c r="C9" s="90" t="str">
        <f>'PROPOSTA MODELO'!C116</f>
        <v>PRESIDENTE EPITÁCIO</v>
      </c>
      <c r="D9" s="87" t="s">
        <v>1360</v>
      </c>
      <c r="E9" s="87" t="s">
        <v>1361</v>
      </c>
      <c r="F9" s="87" t="s">
        <v>1363</v>
      </c>
      <c r="G9" s="88">
        <v>1832612966</v>
      </c>
      <c r="H9" s="103" t="str">
        <f>'PROPOSTA MODELO'!I116</f>
        <v>A4</v>
      </c>
      <c r="I9" s="103">
        <f>'PROPOSTA MODELO'!J116</f>
        <v>0</v>
      </c>
      <c r="J9" s="104">
        <f>'PROPOSTA MODELO'!K116</f>
        <v>0</v>
      </c>
    </row>
    <row r="10" spans="1:10" x14ac:dyDescent="0.2">
      <c r="A10" s="235"/>
      <c r="B10" s="224"/>
      <c r="C10" s="90" t="str">
        <f>'PROPOSTA MODELO'!C117</f>
        <v>PRESIDENTE VENCESLAU</v>
      </c>
      <c r="D10" s="87" t="s">
        <v>1364</v>
      </c>
      <c r="E10" s="87" t="s">
        <v>1362</v>
      </c>
      <c r="F10" s="87" t="s">
        <v>1365</v>
      </c>
      <c r="G10" s="88">
        <v>1832713665</v>
      </c>
      <c r="H10" s="103" t="str">
        <f>'PROPOSTA MODELO'!I117</f>
        <v>B4</v>
      </c>
      <c r="I10" s="103">
        <f>'PROPOSTA MODELO'!J117</f>
        <v>0</v>
      </c>
      <c r="J10" s="104">
        <f>'PROPOSTA MODELO'!K117</f>
        <v>0</v>
      </c>
    </row>
    <row r="11" spans="1:10" x14ac:dyDescent="0.2">
      <c r="A11" s="235"/>
      <c r="B11" s="224"/>
      <c r="C11" s="90" t="str">
        <f>'PROPOSTA MODELO'!C118</f>
        <v>TEODORO SAMPAIO</v>
      </c>
      <c r="D11" s="87" t="s">
        <v>1366</v>
      </c>
      <c r="E11" s="87" t="s">
        <v>1367</v>
      </c>
      <c r="F11" s="87"/>
      <c r="G11" s="88"/>
      <c r="H11" s="103" t="str">
        <f>'PROPOSTA MODELO'!I118</f>
        <v>D4</v>
      </c>
      <c r="I11" s="103">
        <f>'PROPOSTA MODELO'!J118</f>
        <v>0</v>
      </c>
      <c r="J11" s="104">
        <f>'PROPOSTA MODELO'!K118</f>
        <v>0</v>
      </c>
    </row>
    <row r="12" spans="1:10" x14ac:dyDescent="0.2">
      <c r="A12" s="235"/>
      <c r="B12" s="224"/>
      <c r="C12" s="90" t="str">
        <f>'PROPOSTA MODELO'!C119</f>
        <v>TUPÃ</v>
      </c>
      <c r="D12" s="87" t="s">
        <v>1368</v>
      </c>
      <c r="E12" s="87" t="s">
        <v>1369</v>
      </c>
      <c r="F12" s="87" t="s">
        <v>1371</v>
      </c>
      <c r="G12" s="88">
        <v>1434415453</v>
      </c>
      <c r="H12" s="103" t="str">
        <f>'PROPOSTA MODELO'!I119</f>
        <v>A4</v>
      </c>
      <c r="I12" s="103" t="str">
        <f>'PROPOSTA MODELO'!J119</f>
        <v>X</v>
      </c>
      <c r="J12" s="104">
        <f>'PROPOSTA MODELO'!K119</f>
        <v>0</v>
      </c>
    </row>
    <row r="13" spans="1:10" x14ac:dyDescent="0.2">
      <c r="A13" s="235"/>
      <c r="B13" s="224"/>
      <c r="C13" s="90" t="str">
        <f>'PROPOSTA MODELO'!C120</f>
        <v>TUPÃ</v>
      </c>
      <c r="D13" s="87" t="s">
        <v>1368</v>
      </c>
      <c r="E13" s="87" t="s">
        <v>1370</v>
      </c>
      <c r="F13" s="87" t="s">
        <v>1371</v>
      </c>
      <c r="G13" s="88">
        <v>1434967825</v>
      </c>
      <c r="H13" s="103" t="str">
        <f>'PROPOSTA MODELO'!I120</f>
        <v>B4</v>
      </c>
      <c r="I13" s="103" t="str">
        <f>'PROPOSTA MODELO'!J120</f>
        <v>X</v>
      </c>
      <c r="J13" s="104">
        <f>'PROPOSTA MODELO'!K120</f>
        <v>0</v>
      </c>
    </row>
    <row r="14" spans="1:10" x14ac:dyDescent="0.2">
      <c r="A14" s="235"/>
      <c r="B14" s="224"/>
      <c r="C14" s="90" t="str">
        <f>'PROPOSTA MODELO'!C121</f>
        <v>TUPI PAULISTA</v>
      </c>
      <c r="D14" s="87" t="s">
        <v>1375</v>
      </c>
      <c r="E14" s="87" t="s">
        <v>1374</v>
      </c>
      <c r="F14" s="87"/>
      <c r="G14" s="88">
        <v>1838511519</v>
      </c>
      <c r="H14" s="103" t="str">
        <f>'PROPOSTA MODELO'!I121</f>
        <v>A4</v>
      </c>
      <c r="I14" s="103">
        <f>'PROPOSTA MODELO'!J121</f>
        <v>0</v>
      </c>
      <c r="J14" s="104">
        <f>'PROPOSTA MODELO'!K121</f>
        <v>0</v>
      </c>
    </row>
    <row r="15" spans="1:10" x14ac:dyDescent="0.2">
      <c r="A15" s="235"/>
      <c r="B15" s="224" t="str">
        <f>'PROPOSTA MODELO'!B122</f>
        <v>São José do Rio Preto</v>
      </c>
      <c r="C15" s="90" t="str">
        <f>'PROPOSTA MODELO'!C122</f>
        <v>BARRETOS</v>
      </c>
      <c r="D15" s="87" t="s">
        <v>1376</v>
      </c>
      <c r="E15" s="87" t="s">
        <v>1377</v>
      </c>
      <c r="F15" s="87"/>
      <c r="G15" s="88">
        <v>1733231427</v>
      </c>
      <c r="H15" s="103" t="str">
        <f>'PROPOSTA MODELO'!I122</f>
        <v>C3</v>
      </c>
      <c r="I15" s="103">
        <f>'PROPOSTA MODELO'!J122</f>
        <v>0</v>
      </c>
      <c r="J15" s="104">
        <f>'PROPOSTA MODELO'!K122</f>
        <v>0</v>
      </c>
    </row>
    <row r="16" spans="1:10" x14ac:dyDescent="0.2">
      <c r="A16" s="235"/>
      <c r="B16" s="224"/>
      <c r="C16" s="90" t="str">
        <f>'PROPOSTA MODELO'!C123</f>
        <v>CATANDUVA</v>
      </c>
      <c r="D16" s="87" t="s">
        <v>1378</v>
      </c>
      <c r="E16" s="87" t="s">
        <v>1379</v>
      </c>
      <c r="F16" s="87" t="s">
        <v>1380</v>
      </c>
      <c r="G16" s="88">
        <v>1735225247</v>
      </c>
      <c r="H16" s="103" t="str">
        <f>'PROPOSTA MODELO'!I123</f>
        <v>B3</v>
      </c>
      <c r="I16" s="103" t="str">
        <f>'PROPOSTA MODELO'!J123</f>
        <v>X</v>
      </c>
      <c r="J16" s="104" t="str">
        <f>'PROPOSTA MODELO'!K123</f>
        <v>X</v>
      </c>
    </row>
    <row r="17" spans="1:10" x14ac:dyDescent="0.2">
      <c r="A17" s="235"/>
      <c r="B17" s="224"/>
      <c r="C17" s="90" t="str">
        <f>'PROPOSTA MODELO'!C124</f>
        <v>NOVA GRANADA</v>
      </c>
      <c r="D17" s="87" t="s">
        <v>1582</v>
      </c>
      <c r="E17" s="87" t="s">
        <v>1583</v>
      </c>
      <c r="F17" s="87" t="s">
        <v>1584</v>
      </c>
      <c r="G17" s="88" t="s">
        <v>1585</v>
      </c>
      <c r="H17" s="103" t="str">
        <f>'PROPOSTA MODELO'!I124</f>
        <v>A3</v>
      </c>
      <c r="I17" s="103">
        <f>'PROPOSTA MODELO'!J124</f>
        <v>0</v>
      </c>
      <c r="J17" s="104">
        <f>'PROPOSTA MODELO'!K124</f>
        <v>0</v>
      </c>
    </row>
    <row r="18" spans="1:10" x14ac:dyDescent="0.2">
      <c r="A18" s="235"/>
      <c r="B18" s="224"/>
      <c r="C18" s="90" t="str">
        <f>'PROPOSTA MODELO'!C125</f>
        <v>OLÍMPIA</v>
      </c>
      <c r="D18" s="87" t="s">
        <v>1381</v>
      </c>
      <c r="E18" s="87" t="s">
        <v>1382</v>
      </c>
      <c r="F18" s="87" t="s">
        <v>1383</v>
      </c>
      <c r="G18" s="88">
        <v>1732811555</v>
      </c>
      <c r="H18" s="103" t="str">
        <f>'PROPOSTA MODELO'!I125</f>
        <v>C3</v>
      </c>
      <c r="I18" s="103" t="str">
        <f>'PROPOSTA MODELO'!J125</f>
        <v>X</v>
      </c>
      <c r="J18" s="104">
        <f>'PROPOSTA MODELO'!K125</f>
        <v>0</v>
      </c>
    </row>
    <row r="19" spans="1:10" x14ac:dyDescent="0.2">
      <c r="A19" s="235"/>
      <c r="B19" s="224"/>
      <c r="C19" s="90" t="str">
        <f>'PROPOSTA MODELO'!C126</f>
        <v>SANTA FÉ DO SUL</v>
      </c>
      <c r="D19" s="87" t="s">
        <v>1384</v>
      </c>
      <c r="E19" s="87" t="s">
        <v>1385</v>
      </c>
      <c r="F19" s="87"/>
      <c r="G19" s="88">
        <v>1736312040</v>
      </c>
      <c r="H19" s="103" t="str">
        <f>'PROPOSTA MODELO'!I126</f>
        <v>A4</v>
      </c>
      <c r="I19" s="103">
        <f>'PROPOSTA MODELO'!J126</f>
        <v>0</v>
      </c>
      <c r="J19" s="104">
        <f>'PROPOSTA MODELO'!K126</f>
        <v>0</v>
      </c>
    </row>
    <row r="20" spans="1:10" ht="13.5" thickBot="1" x14ac:dyDescent="0.25">
      <c r="A20" s="236"/>
      <c r="B20" s="225"/>
      <c r="C20" s="96" t="str">
        <f>'PROPOSTA MODELO'!C127</f>
        <v>TABAPUÃ</v>
      </c>
      <c r="D20" s="97" t="s">
        <v>1386</v>
      </c>
      <c r="E20" s="97" t="s">
        <v>1387</v>
      </c>
      <c r="F20" s="97"/>
      <c r="G20" s="98">
        <v>1735621954</v>
      </c>
      <c r="H20" s="105" t="str">
        <f>'PROPOSTA MODELO'!I127</f>
        <v>A3</v>
      </c>
      <c r="I20" s="105">
        <f>'PROPOSTA MODELO'!J127</f>
        <v>0</v>
      </c>
      <c r="J20" s="106">
        <f>'PROPOSTA MODELO'!K127</f>
        <v>0</v>
      </c>
    </row>
    <row r="21" spans="1:10" ht="13.5" thickBot="1" x14ac:dyDescent="0.25">
      <c r="A21" s="226">
        <v>2</v>
      </c>
      <c r="B21" s="229" t="str">
        <f>'PROPOSTA MODELO'!B135</f>
        <v>Bauru</v>
      </c>
      <c r="C21" s="94" t="str">
        <f>'PROPOSTA MODELO'!C135</f>
        <v>BORBOREMA</v>
      </c>
      <c r="D21" s="94" t="s">
        <v>1289</v>
      </c>
      <c r="E21" s="94" t="s">
        <v>1290</v>
      </c>
      <c r="F21" s="94"/>
      <c r="G21" s="95">
        <v>1632661808</v>
      </c>
      <c r="H21" s="101" t="str">
        <f>'PROPOSTA MODELO'!I135</f>
        <v>A3</v>
      </c>
      <c r="I21" s="101">
        <f>'PROPOSTA MODELO'!J135</f>
        <v>0</v>
      </c>
      <c r="J21" s="102">
        <f>'PROPOSTA MODELO'!K135</f>
        <v>0</v>
      </c>
    </row>
    <row r="22" spans="1:10" x14ac:dyDescent="0.2">
      <c r="A22" s="233"/>
      <c r="B22" s="230"/>
      <c r="C22" s="94" t="str">
        <f>'PROPOSTA MODELO'!C136</f>
        <v>BOTUCATU</v>
      </c>
      <c r="D22" s="109" t="s">
        <v>1574</v>
      </c>
      <c r="E22" s="109" t="s">
        <v>1588</v>
      </c>
      <c r="F22" s="109"/>
      <c r="G22" s="110"/>
      <c r="H22" s="103" t="str">
        <f>'PROPOSTA MODELO'!I136</f>
        <v>C2</v>
      </c>
      <c r="I22" s="103" t="str">
        <f>'PROPOSTA MODELO'!J136</f>
        <v>X</v>
      </c>
      <c r="J22" s="104" t="str">
        <f>'PROPOSTA MODELO'!K136</f>
        <v>X</v>
      </c>
    </row>
    <row r="23" spans="1:10" x14ac:dyDescent="0.2">
      <c r="A23" s="227"/>
      <c r="B23" s="231"/>
      <c r="C23" s="87" t="str">
        <f>'PROPOSTA MODELO'!C137</f>
        <v>CERQUEIRA CÉSAR</v>
      </c>
      <c r="D23" s="87" t="s">
        <v>1291</v>
      </c>
      <c r="E23" s="87" t="s">
        <v>1292</v>
      </c>
      <c r="F23" s="87"/>
      <c r="G23" s="88">
        <v>1437141790</v>
      </c>
      <c r="H23" s="103" t="str">
        <f>'PROPOSTA MODELO'!I137</f>
        <v>A2</v>
      </c>
      <c r="I23" s="103" t="str">
        <f>'PROPOSTA MODELO'!J137</f>
        <v>X</v>
      </c>
      <c r="J23" s="104">
        <f>'PROPOSTA MODELO'!K137</f>
        <v>0</v>
      </c>
    </row>
    <row r="24" spans="1:10" x14ac:dyDescent="0.2">
      <c r="A24" s="227"/>
      <c r="B24" s="231"/>
      <c r="C24" s="87" t="str">
        <f>'PROPOSTA MODELO'!C138</f>
        <v>FARTURA</v>
      </c>
      <c r="D24" s="87" t="s">
        <v>1293</v>
      </c>
      <c r="E24" s="87" t="s">
        <v>1294</v>
      </c>
      <c r="F24" s="87"/>
      <c r="G24" s="88">
        <v>1433821535</v>
      </c>
      <c r="H24" s="103" t="str">
        <f>'PROPOSTA MODELO'!I138</f>
        <v>A3</v>
      </c>
      <c r="I24" s="103">
        <f>'PROPOSTA MODELO'!J138</f>
        <v>0</v>
      </c>
      <c r="J24" s="104">
        <f>'PROPOSTA MODELO'!K138</f>
        <v>0</v>
      </c>
    </row>
    <row r="25" spans="1:10" x14ac:dyDescent="0.2">
      <c r="A25" s="227"/>
      <c r="B25" s="231"/>
      <c r="C25" s="87" t="str">
        <f>'PROPOSTA MODELO'!C139</f>
        <v>MARÍLIA</v>
      </c>
      <c r="D25" s="87" t="s">
        <v>1295</v>
      </c>
      <c r="E25" s="87" t="s">
        <v>1296</v>
      </c>
      <c r="F25" s="87" t="s">
        <v>1297</v>
      </c>
      <c r="G25" s="88">
        <v>1434133651</v>
      </c>
      <c r="H25" s="103" t="str">
        <f>'PROPOSTA MODELO'!I139</f>
        <v>C3</v>
      </c>
      <c r="I25" s="103">
        <f>'PROPOSTA MODELO'!J139</f>
        <v>0</v>
      </c>
      <c r="J25" s="104">
        <f>'PROPOSTA MODELO'!K139</f>
        <v>0</v>
      </c>
    </row>
    <row r="26" spans="1:10" x14ac:dyDescent="0.2">
      <c r="A26" s="227"/>
      <c r="B26" s="231"/>
      <c r="C26" s="87" t="str">
        <f>'PROPOSTA MODELO'!C140</f>
        <v>OURINHOS</v>
      </c>
      <c r="D26" s="87" t="s">
        <v>1298</v>
      </c>
      <c r="E26" s="87" t="s">
        <v>1299</v>
      </c>
      <c r="F26" s="87"/>
      <c r="G26" s="88">
        <v>1433264671</v>
      </c>
      <c r="H26" s="103" t="str">
        <f>'PROPOSTA MODELO'!I140</f>
        <v>B3</v>
      </c>
      <c r="I26" s="103">
        <f>'PROPOSTA MODELO'!J140</f>
        <v>0</v>
      </c>
      <c r="J26" s="104">
        <f>'PROPOSTA MODELO'!K140</f>
        <v>0</v>
      </c>
    </row>
    <row r="27" spans="1:10" x14ac:dyDescent="0.2">
      <c r="A27" s="227"/>
      <c r="B27" s="231"/>
      <c r="C27" s="87" t="str">
        <f>'PROPOSTA MODELO'!C141</f>
        <v>PIRAJU</v>
      </c>
      <c r="D27" s="87" t="s">
        <v>1300</v>
      </c>
      <c r="E27" s="87" t="s">
        <v>1301</v>
      </c>
      <c r="F27" s="87" t="s">
        <v>1302</v>
      </c>
      <c r="G27" s="88">
        <v>1437141790</v>
      </c>
      <c r="H27" s="103" t="str">
        <f>'PROPOSTA MODELO'!I141</f>
        <v>A3</v>
      </c>
      <c r="I27" s="103">
        <f>'PROPOSTA MODELO'!J141</f>
        <v>0</v>
      </c>
      <c r="J27" s="104">
        <f>'PROPOSTA MODELO'!K141</f>
        <v>0</v>
      </c>
    </row>
    <row r="28" spans="1:10" x14ac:dyDescent="0.2">
      <c r="A28" s="227"/>
      <c r="B28" s="231"/>
      <c r="C28" s="87" t="str">
        <f>'PROPOSTA MODELO'!C142</f>
        <v>POMPÉIA</v>
      </c>
      <c r="D28" s="87" t="s">
        <v>1303</v>
      </c>
      <c r="E28" s="87" t="s">
        <v>1304</v>
      </c>
      <c r="F28" s="87"/>
      <c r="G28" s="88">
        <v>1434522899</v>
      </c>
      <c r="H28" s="103" t="str">
        <f>'PROPOSTA MODELO'!I142</f>
        <v>A3</v>
      </c>
      <c r="I28" s="103">
        <f>'PROPOSTA MODELO'!J142</f>
        <v>0</v>
      </c>
      <c r="J28" s="104">
        <f>'PROPOSTA MODELO'!K142</f>
        <v>0</v>
      </c>
    </row>
    <row r="29" spans="1:10" x14ac:dyDescent="0.2">
      <c r="A29" s="227"/>
      <c r="B29" s="231" t="str">
        <f>'PROPOSTA MODELO'!B143</f>
        <v>Sorocaba</v>
      </c>
      <c r="C29" s="87" t="str">
        <f>'PROPOSTA MODELO'!C143</f>
        <v>CAPÃO BONITO</v>
      </c>
      <c r="D29" s="87" t="s">
        <v>1388</v>
      </c>
      <c r="E29" s="87" t="s">
        <v>1389</v>
      </c>
      <c r="F29" s="87"/>
      <c r="G29" s="88">
        <v>1535421423</v>
      </c>
      <c r="H29" s="103" t="str">
        <f>'PROPOSTA MODELO'!I143</f>
        <v>B2</v>
      </c>
      <c r="I29" s="103">
        <f>'PROPOSTA MODELO'!J143</f>
        <v>0</v>
      </c>
      <c r="J29" s="104">
        <f>'PROPOSTA MODELO'!K143</f>
        <v>0</v>
      </c>
    </row>
    <row r="30" spans="1:10" x14ac:dyDescent="0.2">
      <c r="A30" s="227"/>
      <c r="B30" s="231"/>
      <c r="C30" s="87" t="str">
        <f>'PROPOSTA MODELO'!C144</f>
        <v>ITAPETININGA</v>
      </c>
      <c r="D30" s="87" t="s">
        <v>1390</v>
      </c>
      <c r="E30" s="87" t="s">
        <v>1391</v>
      </c>
      <c r="F30" s="87" t="s">
        <v>1392</v>
      </c>
      <c r="G30" s="88">
        <v>1532713095</v>
      </c>
      <c r="H30" s="103" t="str">
        <f>'PROPOSTA MODELO'!I144</f>
        <v>A2</v>
      </c>
      <c r="I30" s="103">
        <f>'PROPOSTA MODELO'!J144</f>
        <v>0</v>
      </c>
      <c r="J30" s="104">
        <f>'PROPOSTA MODELO'!K144</f>
        <v>0</v>
      </c>
    </row>
    <row r="31" spans="1:10" x14ac:dyDescent="0.2">
      <c r="A31" s="227"/>
      <c r="B31" s="231"/>
      <c r="C31" s="87" t="str">
        <f>'PROPOSTA MODELO'!C145</f>
        <v>ITAPEVA</v>
      </c>
      <c r="D31" s="87" t="s">
        <v>1393</v>
      </c>
      <c r="E31" s="87" t="s">
        <v>1394</v>
      </c>
      <c r="F31" s="87"/>
      <c r="G31" s="88">
        <v>1535220438</v>
      </c>
      <c r="H31" s="103" t="str">
        <f>'PROPOSTA MODELO'!I145</f>
        <v>B2</v>
      </c>
      <c r="I31" s="103" t="str">
        <f>'PROPOSTA MODELO'!J145</f>
        <v>X</v>
      </c>
      <c r="J31" s="104">
        <f>'PROPOSTA MODELO'!K145</f>
        <v>0</v>
      </c>
    </row>
    <row r="32" spans="1:10" x14ac:dyDescent="0.2">
      <c r="A32" s="227"/>
      <c r="B32" s="231"/>
      <c r="C32" s="87" t="str">
        <f>'PROPOSTA MODELO'!C146</f>
        <v>ITU</v>
      </c>
      <c r="D32" s="87" t="s">
        <v>1395</v>
      </c>
      <c r="E32" s="87" t="s">
        <v>1396</v>
      </c>
      <c r="F32" s="87" t="s">
        <v>1397</v>
      </c>
      <c r="G32" s="88">
        <v>1140225155</v>
      </c>
      <c r="H32" s="103" t="str">
        <f>'PROPOSTA MODELO'!I146</f>
        <v>D2</v>
      </c>
      <c r="I32" s="103">
        <f>'PROPOSTA MODELO'!J146</f>
        <v>0</v>
      </c>
      <c r="J32" s="104">
        <f>'PROPOSTA MODELO'!K146</f>
        <v>0</v>
      </c>
    </row>
    <row r="33" spans="1:10" x14ac:dyDescent="0.2">
      <c r="A33" s="227"/>
      <c r="B33" s="231"/>
      <c r="C33" s="87" t="str">
        <f>'PROPOSTA MODELO'!C147</f>
        <v>MAIRINQUE</v>
      </c>
      <c r="D33" s="87" t="s">
        <v>1398</v>
      </c>
      <c r="E33" s="87" t="s">
        <v>1399</v>
      </c>
      <c r="F33" s="87" t="s">
        <v>1400</v>
      </c>
      <c r="G33" s="88">
        <v>1147083948</v>
      </c>
      <c r="H33" s="103" t="str">
        <f>'PROPOSTA MODELO'!I147</f>
        <v>A1</v>
      </c>
      <c r="I33" s="103" t="str">
        <f>'PROPOSTA MODELO'!J147</f>
        <v>X</v>
      </c>
      <c r="J33" s="104">
        <f>'PROPOSTA MODELO'!K147</f>
        <v>0</v>
      </c>
    </row>
    <row r="34" spans="1:10" x14ac:dyDescent="0.2">
      <c r="A34" s="227"/>
      <c r="B34" s="231"/>
      <c r="C34" s="87" t="str">
        <f>'PROPOSTA MODELO'!C148</f>
        <v>PORTO FELIZ</v>
      </c>
      <c r="D34" s="87" t="s">
        <v>1401</v>
      </c>
      <c r="E34" s="87" t="s">
        <v>1402</v>
      </c>
      <c r="F34" s="87"/>
      <c r="G34" s="88">
        <v>1532623636</v>
      </c>
      <c r="H34" s="103" t="str">
        <f>'PROPOSTA MODELO'!I148</f>
        <v>A2</v>
      </c>
      <c r="I34" s="103">
        <f>'PROPOSTA MODELO'!J148</f>
        <v>0</v>
      </c>
      <c r="J34" s="104">
        <f>'PROPOSTA MODELO'!K148</f>
        <v>0</v>
      </c>
    </row>
    <row r="35" spans="1:10" x14ac:dyDescent="0.2">
      <c r="A35" s="227"/>
      <c r="B35" s="231"/>
      <c r="C35" s="87" t="str">
        <f>'PROPOSTA MODELO'!C149</f>
        <v>SÃO ROQUE</v>
      </c>
      <c r="D35" s="87" t="s">
        <v>1403</v>
      </c>
      <c r="E35" s="87" t="s">
        <v>1404</v>
      </c>
      <c r="F35" s="87"/>
      <c r="G35" s="88">
        <v>1147127500</v>
      </c>
      <c r="H35" s="103" t="str">
        <f>'PROPOSTA MODELO'!I149</f>
        <v>A1</v>
      </c>
      <c r="I35" s="103" t="str">
        <f>'PROPOSTA MODELO'!J149</f>
        <v>X</v>
      </c>
      <c r="J35" s="104" t="str">
        <f>'PROPOSTA MODELO'!K149</f>
        <v>X</v>
      </c>
    </row>
    <row r="36" spans="1:10" x14ac:dyDescent="0.2">
      <c r="A36" s="227"/>
      <c r="B36" s="231"/>
      <c r="C36" s="87" t="str">
        <f>'PROPOSTA MODELO'!C150</f>
        <v>SOROCABA</v>
      </c>
      <c r="D36" s="87" t="s">
        <v>1408</v>
      </c>
      <c r="E36" s="87" t="s">
        <v>1405</v>
      </c>
      <c r="F36" s="87" t="s">
        <v>1406</v>
      </c>
      <c r="G36" s="88">
        <v>1532337370</v>
      </c>
      <c r="H36" s="103" t="str">
        <f>'PROPOSTA MODELO'!I150</f>
        <v>D1</v>
      </c>
      <c r="I36" s="103">
        <f>'PROPOSTA MODELO'!J150</f>
        <v>0</v>
      </c>
      <c r="J36" s="104" t="str">
        <f>'PROPOSTA MODELO'!K150</f>
        <v>X</v>
      </c>
    </row>
    <row r="37" spans="1:10" x14ac:dyDescent="0.2">
      <c r="A37" s="227"/>
      <c r="B37" s="231"/>
      <c r="C37" s="87" t="str">
        <f>'PROPOSTA MODELO'!C151</f>
        <v>SOROCABA</v>
      </c>
      <c r="D37" s="87" t="s">
        <v>1407</v>
      </c>
      <c r="E37" s="87" t="s">
        <v>1409</v>
      </c>
      <c r="F37" s="87" t="s">
        <v>1410</v>
      </c>
      <c r="G37" s="88">
        <v>1532286700</v>
      </c>
      <c r="H37" s="103" t="str">
        <f>'PROPOSTA MODELO'!I151</f>
        <v>B1</v>
      </c>
      <c r="I37" s="103">
        <f>'PROPOSTA MODELO'!J151</f>
        <v>0</v>
      </c>
      <c r="J37" s="104" t="str">
        <f>'PROPOSTA MODELO'!K151</f>
        <v>X</v>
      </c>
    </row>
    <row r="38" spans="1:10" ht="13.5" thickBot="1" x14ac:dyDescent="0.25">
      <c r="A38" s="228"/>
      <c r="B38" s="232"/>
      <c r="C38" s="97" t="str">
        <f>'PROPOSTA MODELO'!C152</f>
        <v>VOTORANTIM</v>
      </c>
      <c r="D38" s="97" t="s">
        <v>1411</v>
      </c>
      <c r="E38" s="97" t="s">
        <v>1412</v>
      </c>
      <c r="F38" s="97"/>
      <c r="G38" s="98">
        <v>1532432921</v>
      </c>
      <c r="H38" s="105" t="str">
        <f>'PROPOSTA MODELO'!I152</f>
        <v>D1</v>
      </c>
      <c r="I38" s="105">
        <f>'PROPOSTA MODELO'!J152</f>
        <v>0</v>
      </c>
      <c r="J38" s="106">
        <f>'PROPOSTA MODELO'!K152</f>
        <v>0</v>
      </c>
    </row>
    <row r="39" spans="1:10" x14ac:dyDescent="0.2">
      <c r="A39" s="226">
        <v>3</v>
      </c>
      <c r="B39" s="234" t="str">
        <f>'PROPOSTA MODELO'!B160</f>
        <v>Campinas</v>
      </c>
      <c r="C39" s="94" t="str">
        <f>'PROPOSTA MODELO'!C160</f>
        <v>AMPARO</v>
      </c>
      <c r="D39" s="94" t="s">
        <v>1306</v>
      </c>
      <c r="E39" s="94" t="s">
        <v>1305</v>
      </c>
      <c r="F39" s="94" t="s">
        <v>1307</v>
      </c>
      <c r="G39" s="95">
        <v>1938076888</v>
      </c>
      <c r="H39" s="101" t="str">
        <f>'PROPOSTA MODELO'!I160</f>
        <v>B2</v>
      </c>
      <c r="I39" s="101">
        <f>'PROPOSTA MODELO'!J160</f>
        <v>0</v>
      </c>
      <c r="J39" s="102">
        <f>'PROPOSTA MODELO'!K160</f>
        <v>0</v>
      </c>
    </row>
    <row r="40" spans="1:10" x14ac:dyDescent="0.2">
      <c r="A40" s="227"/>
      <c r="B40" s="224"/>
      <c r="C40" s="87" t="str">
        <f>'PROPOSTA MODELO'!C161</f>
        <v>ARTUR NOGUEIRA</v>
      </c>
      <c r="D40" s="87" t="s">
        <v>1308</v>
      </c>
      <c r="E40" s="87" t="s">
        <v>1311</v>
      </c>
      <c r="F40" s="87"/>
      <c r="G40" s="88">
        <v>1938273585</v>
      </c>
      <c r="H40" s="103" t="str">
        <f>'PROPOSTA MODELO'!I161</f>
        <v>A2</v>
      </c>
      <c r="I40" s="103">
        <f>'PROPOSTA MODELO'!J161</f>
        <v>0</v>
      </c>
      <c r="J40" s="104">
        <f>'PROPOSTA MODELO'!K161</f>
        <v>0</v>
      </c>
    </row>
    <row r="41" spans="1:10" x14ac:dyDescent="0.2">
      <c r="A41" s="227"/>
      <c r="B41" s="224"/>
      <c r="C41" s="87" t="str">
        <f>'PROPOSTA MODELO'!C162</f>
        <v>ATIBAIA</v>
      </c>
      <c r="D41" s="87" t="s">
        <v>1308</v>
      </c>
      <c r="E41" s="87" t="s">
        <v>1309</v>
      </c>
      <c r="F41" s="87" t="s">
        <v>1310</v>
      </c>
      <c r="G41" s="88">
        <v>1144122963</v>
      </c>
      <c r="H41" s="103" t="str">
        <f>'PROPOSTA MODELO'!I162</f>
        <v>D1</v>
      </c>
      <c r="I41" s="103" t="str">
        <f>'PROPOSTA MODELO'!J162</f>
        <v>X</v>
      </c>
      <c r="J41" s="104" t="str">
        <f>'PROPOSTA MODELO'!K162</f>
        <v>X</v>
      </c>
    </row>
    <row r="42" spans="1:10" x14ac:dyDescent="0.2">
      <c r="A42" s="227"/>
      <c r="B42" s="224"/>
      <c r="C42" s="87" t="str">
        <f>'PROPOSTA MODELO'!C163</f>
        <v>BRAGANÇA PAULISTA</v>
      </c>
      <c r="D42" s="87" t="s">
        <v>1313</v>
      </c>
      <c r="E42" s="87" t="s">
        <v>1312</v>
      </c>
      <c r="F42" s="87" t="s">
        <v>1314</v>
      </c>
      <c r="G42" s="88">
        <v>1140332449</v>
      </c>
      <c r="H42" s="103" t="str">
        <f>'PROPOSTA MODELO'!I163</f>
        <v>B1</v>
      </c>
      <c r="I42" s="103" t="str">
        <f>'PROPOSTA MODELO'!J163</f>
        <v>X</v>
      </c>
      <c r="J42" s="104" t="str">
        <f>'PROPOSTA MODELO'!K163</f>
        <v>X</v>
      </c>
    </row>
    <row r="43" spans="1:10" x14ac:dyDescent="0.2">
      <c r="A43" s="227"/>
      <c r="B43" s="224"/>
      <c r="C43" s="87" t="str">
        <f>'PROPOSTA MODELO'!C164</f>
        <v>CAJAMAR</v>
      </c>
      <c r="D43" s="87" t="s">
        <v>1330</v>
      </c>
      <c r="E43" s="87" t="s">
        <v>1315</v>
      </c>
      <c r="F43" s="87" t="s">
        <v>1316</v>
      </c>
      <c r="G43" s="88">
        <v>1144474196</v>
      </c>
      <c r="H43" s="103" t="str">
        <f>'PROPOSTA MODELO'!I164</f>
        <v>B1</v>
      </c>
      <c r="I43" s="103">
        <f>'PROPOSTA MODELO'!J164</f>
        <v>0</v>
      </c>
      <c r="J43" s="104">
        <f>'PROPOSTA MODELO'!K164</f>
        <v>0</v>
      </c>
    </row>
    <row r="44" spans="1:10" x14ac:dyDescent="0.2">
      <c r="A44" s="227"/>
      <c r="B44" s="224"/>
      <c r="C44" s="87" t="str">
        <f>'PROPOSTA MODELO'!C165</f>
        <v>CAMPINAS</v>
      </c>
      <c r="D44" s="87" t="s">
        <v>1570</v>
      </c>
      <c r="E44" s="87" t="s">
        <v>1579</v>
      </c>
      <c r="F44" s="87"/>
      <c r="G44" s="88"/>
      <c r="H44" s="103" t="str">
        <f>'PROPOSTA MODELO'!I165</f>
        <v>A1</v>
      </c>
      <c r="I44" s="103">
        <f>'PROPOSTA MODELO'!J165</f>
        <v>0</v>
      </c>
      <c r="J44" s="104">
        <f>'PROPOSTA MODELO'!K165</f>
        <v>0</v>
      </c>
    </row>
    <row r="45" spans="1:10" x14ac:dyDescent="0.2">
      <c r="A45" s="227"/>
      <c r="B45" s="224"/>
      <c r="C45" s="87" t="str">
        <f>'PROPOSTA MODELO'!C166</f>
        <v>CAMPO LIMPO PAULISTA</v>
      </c>
      <c r="D45" s="87" t="s">
        <v>1317</v>
      </c>
      <c r="E45" s="87" t="s">
        <v>1318</v>
      </c>
      <c r="F45" s="87" t="s">
        <v>1319</v>
      </c>
      <c r="G45" s="88">
        <v>1140391009</v>
      </c>
      <c r="H45" s="103" t="str">
        <f>'PROPOSTA MODELO'!I166</f>
        <v>A1</v>
      </c>
      <c r="I45" s="103" t="str">
        <f>'PROPOSTA MODELO'!J166</f>
        <v>X</v>
      </c>
      <c r="J45" s="104" t="str">
        <f>'PROPOSTA MODELO'!K166</f>
        <v>X</v>
      </c>
    </row>
    <row r="46" spans="1:10" x14ac:dyDescent="0.2">
      <c r="A46" s="227"/>
      <c r="B46" s="224"/>
      <c r="C46" s="87" t="str">
        <f>'PROPOSTA MODELO'!C167</f>
        <v>ITAPIRA</v>
      </c>
      <c r="D46" s="87" t="s">
        <v>1320</v>
      </c>
      <c r="E46" s="87" t="s">
        <v>1321</v>
      </c>
      <c r="F46" s="87" t="s">
        <v>1322</v>
      </c>
      <c r="G46" s="88">
        <v>1938635202</v>
      </c>
      <c r="H46" s="103" t="str">
        <f>'PROPOSTA MODELO'!I167</f>
        <v>A1</v>
      </c>
      <c r="I46" s="103" t="str">
        <f>'PROPOSTA MODELO'!J167</f>
        <v>X</v>
      </c>
      <c r="J46" s="104" t="str">
        <f>'PROPOSTA MODELO'!K167</f>
        <v>X</v>
      </c>
    </row>
    <row r="47" spans="1:10" x14ac:dyDescent="0.2">
      <c r="A47" s="227"/>
      <c r="B47" s="224"/>
      <c r="C47" s="87" t="str">
        <f>'PROPOSTA MODELO'!C168</f>
        <v>JAGUARIÚNA</v>
      </c>
      <c r="D47" s="87" t="s">
        <v>1323</v>
      </c>
      <c r="E47" s="87" t="s">
        <v>1324</v>
      </c>
      <c r="F47" s="87" t="s">
        <v>1325</v>
      </c>
      <c r="G47" s="88">
        <v>1938674902</v>
      </c>
      <c r="H47" s="103" t="str">
        <f>'PROPOSTA MODELO'!I168</f>
        <v>B2</v>
      </c>
      <c r="I47" s="103">
        <f>'PROPOSTA MODELO'!J168</f>
        <v>0</v>
      </c>
      <c r="J47" s="104">
        <f>'PROPOSTA MODELO'!K168</f>
        <v>0</v>
      </c>
    </row>
    <row r="48" spans="1:10" x14ac:dyDescent="0.2">
      <c r="A48" s="227"/>
      <c r="B48" s="224"/>
      <c r="C48" s="87" t="str">
        <f>'PROPOSTA MODELO'!C169</f>
        <v>MOGI MIRIM</v>
      </c>
      <c r="D48" s="87" t="s">
        <v>1326</v>
      </c>
      <c r="E48" s="87" t="s">
        <v>1327</v>
      </c>
      <c r="F48" s="87" t="s">
        <v>1328</v>
      </c>
      <c r="G48" s="88">
        <v>1938064966</v>
      </c>
      <c r="H48" s="103" t="str">
        <f>'PROPOSTA MODELO'!I169</f>
        <v>B2</v>
      </c>
      <c r="I48" s="103">
        <f>'PROPOSTA MODELO'!J169</f>
        <v>0</v>
      </c>
      <c r="J48" s="104">
        <f>'PROPOSTA MODELO'!K169</f>
        <v>0</v>
      </c>
    </row>
    <row r="49" spans="1:10" x14ac:dyDescent="0.2">
      <c r="A49" s="227"/>
      <c r="B49" s="224"/>
      <c r="C49" s="87" t="str">
        <f>'PROPOSTA MODELO'!C170</f>
        <v>NAZARÉ PAULISTA</v>
      </c>
      <c r="D49" s="87" t="s">
        <v>1329</v>
      </c>
      <c r="E49" s="87" t="s">
        <v>1331</v>
      </c>
      <c r="F49" s="87"/>
      <c r="G49" s="88">
        <v>1145973053</v>
      </c>
      <c r="H49" s="103" t="str">
        <f>'PROPOSTA MODELO'!I170</f>
        <v>A1</v>
      </c>
      <c r="I49" s="103">
        <f>'PROPOSTA MODELO'!J170</f>
        <v>0</v>
      </c>
      <c r="J49" s="104">
        <f>'PROPOSTA MODELO'!K170</f>
        <v>0</v>
      </c>
    </row>
    <row r="50" spans="1:10" x14ac:dyDescent="0.2">
      <c r="A50" s="227"/>
      <c r="B50" s="224"/>
      <c r="C50" s="87" t="str">
        <f>'PROPOSTA MODELO'!C171</f>
        <v>NOVA ODESSA</v>
      </c>
      <c r="D50" s="87" t="s">
        <v>1332</v>
      </c>
      <c r="E50" s="87" t="s">
        <v>1333</v>
      </c>
      <c r="F50" s="87" t="s">
        <v>1334</v>
      </c>
      <c r="G50" s="88">
        <v>1934763916</v>
      </c>
      <c r="H50" s="103" t="str">
        <f>'PROPOSTA MODELO'!I171</f>
        <v>A2</v>
      </c>
      <c r="I50" s="103">
        <f>'PROPOSTA MODELO'!J171</f>
        <v>0</v>
      </c>
      <c r="J50" s="104">
        <f>'PROPOSTA MODELO'!K171</f>
        <v>0</v>
      </c>
    </row>
    <row r="51" spans="1:10" x14ac:dyDescent="0.2">
      <c r="A51" s="227"/>
      <c r="B51" s="224"/>
      <c r="C51" s="87" t="str">
        <f>'PROPOSTA MODELO'!C172</f>
        <v>PAULÍNIA</v>
      </c>
      <c r="D51" s="87" t="s">
        <v>1335</v>
      </c>
      <c r="E51" s="87" t="s">
        <v>1336</v>
      </c>
      <c r="F51" s="87"/>
      <c r="G51" s="88">
        <v>1938743406</v>
      </c>
      <c r="H51" s="103" t="str">
        <f>'PROPOSTA MODELO'!I172</f>
        <v>A2</v>
      </c>
      <c r="I51" s="103">
        <f>'PROPOSTA MODELO'!J172</f>
        <v>0</v>
      </c>
      <c r="J51" s="104">
        <f>'PROPOSTA MODELO'!K172</f>
        <v>0</v>
      </c>
    </row>
    <row r="52" spans="1:10" x14ac:dyDescent="0.2">
      <c r="A52" s="227"/>
      <c r="B52" s="224"/>
      <c r="C52" s="87" t="str">
        <f>'PROPOSTA MODELO'!C173</f>
        <v>PEDREIRA</v>
      </c>
      <c r="D52" s="87" t="s">
        <v>1337</v>
      </c>
      <c r="E52" s="87" t="s">
        <v>1338</v>
      </c>
      <c r="F52" s="87" t="s">
        <v>1339</v>
      </c>
      <c r="G52" s="88">
        <v>1938932013</v>
      </c>
      <c r="H52" s="103" t="str">
        <f>'PROPOSTA MODELO'!I173</f>
        <v>A2</v>
      </c>
      <c r="I52" s="103">
        <f>'PROPOSTA MODELO'!J173</f>
        <v>0</v>
      </c>
      <c r="J52" s="104">
        <f>'PROPOSTA MODELO'!K173</f>
        <v>0</v>
      </c>
    </row>
    <row r="53" spans="1:10" x14ac:dyDescent="0.2">
      <c r="A53" s="227"/>
      <c r="B53" s="224"/>
      <c r="C53" s="87" t="str">
        <f>'PROPOSTA MODELO'!C174</f>
        <v>PIRACAIA</v>
      </c>
      <c r="D53" s="87" t="s">
        <v>1340</v>
      </c>
      <c r="E53" s="87" t="s">
        <v>1341</v>
      </c>
      <c r="F53" s="87"/>
      <c r="G53" s="88">
        <v>1140367109</v>
      </c>
      <c r="H53" s="103" t="str">
        <f>'PROPOSTA MODELO'!I174</f>
        <v>A2</v>
      </c>
      <c r="I53" s="103" t="str">
        <f>'PROPOSTA MODELO'!J174</f>
        <v>X</v>
      </c>
      <c r="J53" s="104">
        <f>'PROPOSTA MODELO'!K174</f>
        <v>0</v>
      </c>
    </row>
    <row r="54" spans="1:10" x14ac:dyDescent="0.2">
      <c r="A54" s="227"/>
      <c r="B54" s="224"/>
      <c r="C54" s="87" t="str">
        <f>'PROPOSTA MODELO'!C175</f>
        <v>SÃO JOÃO DA BOA VISTA</v>
      </c>
      <c r="D54" s="87" t="s">
        <v>1342</v>
      </c>
      <c r="E54" s="87" t="s">
        <v>1343</v>
      </c>
      <c r="F54" s="87"/>
      <c r="G54" s="88">
        <v>1936232560</v>
      </c>
      <c r="H54" s="103" t="str">
        <f>'PROPOSTA MODELO'!I175</f>
        <v>B2</v>
      </c>
      <c r="I54" s="103">
        <f>'PROPOSTA MODELO'!J175</f>
        <v>0</v>
      </c>
      <c r="J54" s="104">
        <f>'PROPOSTA MODELO'!K175</f>
        <v>0</v>
      </c>
    </row>
    <row r="55" spans="1:10" x14ac:dyDescent="0.2">
      <c r="A55" s="227"/>
      <c r="B55" s="224"/>
      <c r="C55" s="87" t="str">
        <f>'PROPOSTA MODELO'!C176</f>
        <v>SUMARÉ</v>
      </c>
      <c r="D55" s="87" t="s">
        <v>1344</v>
      </c>
      <c r="E55" s="87" t="s">
        <v>1345</v>
      </c>
      <c r="F55" s="87" t="s">
        <v>1328</v>
      </c>
      <c r="G55" s="88">
        <v>1938731812</v>
      </c>
      <c r="H55" s="103" t="str">
        <f>'PROPOSTA MODELO'!I176</f>
        <v>B2</v>
      </c>
      <c r="I55" s="103">
        <f>'PROPOSTA MODELO'!J176</f>
        <v>0</v>
      </c>
      <c r="J55" s="104">
        <f>'PROPOSTA MODELO'!K176</f>
        <v>0</v>
      </c>
    </row>
    <row r="56" spans="1:10" x14ac:dyDescent="0.2">
      <c r="A56" s="227"/>
      <c r="B56" s="224"/>
      <c r="C56" s="87" t="str">
        <f>'PROPOSTA MODELO'!C177</f>
        <v>VALINHOS</v>
      </c>
      <c r="D56" s="87" t="s">
        <v>1346</v>
      </c>
      <c r="E56" s="87" t="s">
        <v>1347</v>
      </c>
      <c r="F56" s="87"/>
      <c r="G56" s="88">
        <v>1938715011</v>
      </c>
      <c r="H56" s="103" t="str">
        <f>'PROPOSTA MODELO'!I177</f>
        <v>B1</v>
      </c>
      <c r="I56" s="103">
        <f>'PROPOSTA MODELO'!J177</f>
        <v>0</v>
      </c>
      <c r="J56" s="104">
        <f>'PROPOSTA MODELO'!K177</f>
        <v>0</v>
      </c>
    </row>
    <row r="57" spans="1:10" x14ac:dyDescent="0.2">
      <c r="A57" s="227"/>
      <c r="B57" s="224"/>
      <c r="C57" s="87" t="str">
        <f>'PROPOSTA MODELO'!C178</f>
        <v>VARGEM GRANDE DO SUL</v>
      </c>
      <c r="D57" s="87" t="s">
        <v>1348</v>
      </c>
      <c r="E57" s="87" t="s">
        <v>1349</v>
      </c>
      <c r="F57" s="87" t="s">
        <v>1350</v>
      </c>
      <c r="G57" s="88">
        <v>1936413330</v>
      </c>
      <c r="H57" s="103" t="str">
        <f>'PROPOSTA MODELO'!I178</f>
        <v>A2</v>
      </c>
      <c r="I57" s="103">
        <f>'PROPOSTA MODELO'!J178</f>
        <v>0</v>
      </c>
      <c r="J57" s="104">
        <f>'PROPOSTA MODELO'!K178</f>
        <v>0</v>
      </c>
    </row>
    <row r="58" spans="1:10" x14ac:dyDescent="0.2">
      <c r="A58" s="227"/>
      <c r="B58" s="224"/>
      <c r="C58" s="87" t="str">
        <f>'PROPOSTA MODELO'!C179</f>
        <v>VINHEDO</v>
      </c>
      <c r="D58" s="87" t="s">
        <v>1351</v>
      </c>
      <c r="E58" s="87" t="s">
        <v>1352</v>
      </c>
      <c r="F58" s="87"/>
      <c r="G58" s="88">
        <v>1938861165</v>
      </c>
      <c r="H58" s="103" t="str">
        <f>'PROPOSTA MODELO'!I179</f>
        <v>B1</v>
      </c>
      <c r="I58" s="103" t="str">
        <f>'PROPOSTA MODELO'!J179</f>
        <v>X</v>
      </c>
      <c r="J58" s="104">
        <f>'PROPOSTA MODELO'!K179</f>
        <v>0</v>
      </c>
    </row>
    <row r="59" spans="1:10" x14ac:dyDescent="0.2">
      <c r="A59" s="227"/>
      <c r="B59" s="151" t="str">
        <f>'PROPOSTA MODELO'!B180</f>
        <v>Ribeirão Preto</v>
      </c>
      <c r="C59" s="87" t="s">
        <v>1591</v>
      </c>
      <c r="D59" s="87" t="s">
        <v>1595</v>
      </c>
      <c r="E59" s="87"/>
      <c r="F59" s="87"/>
      <c r="G59" s="88"/>
      <c r="H59" s="103"/>
      <c r="I59" s="103"/>
      <c r="J59" s="104"/>
    </row>
    <row r="60" spans="1:10" x14ac:dyDescent="0.2">
      <c r="A60" s="227"/>
      <c r="B60" s="152"/>
      <c r="C60" s="87" t="str">
        <f>'PROPOSTA MODELO'!C181</f>
        <v>GUARIBA</v>
      </c>
      <c r="D60" s="87" t="s">
        <v>1540</v>
      </c>
      <c r="E60" s="87" t="s">
        <v>1541</v>
      </c>
      <c r="F60" s="87"/>
      <c r="G60" s="88"/>
      <c r="H60" s="103" t="str">
        <f>'PROPOSTA MODELO'!I181</f>
        <v>B3</v>
      </c>
      <c r="I60" s="103">
        <f>'PROPOSTA MODELO'!J181</f>
        <v>0</v>
      </c>
      <c r="J60" s="104">
        <f>'PROPOSTA MODELO'!K181</f>
        <v>0</v>
      </c>
    </row>
    <row r="61" spans="1:10" x14ac:dyDescent="0.2">
      <c r="A61" s="227"/>
      <c r="B61" s="152"/>
      <c r="C61" s="87" t="str">
        <f>'PROPOSTA MODELO'!C182</f>
        <v>IBATÉ</v>
      </c>
      <c r="D61" s="87" t="s">
        <v>1542</v>
      </c>
      <c r="E61" s="87" t="s">
        <v>1543</v>
      </c>
      <c r="F61" s="87"/>
      <c r="G61" s="88">
        <v>1633436858</v>
      </c>
      <c r="H61" s="103" t="str">
        <f>'PROPOSTA MODELO'!I182</f>
        <v>A2</v>
      </c>
      <c r="I61" s="103">
        <f>'PROPOSTA MODELO'!J182</f>
        <v>0</v>
      </c>
      <c r="J61" s="104">
        <f>'PROPOSTA MODELO'!K182</f>
        <v>0</v>
      </c>
    </row>
    <row r="62" spans="1:10" x14ac:dyDescent="0.2">
      <c r="A62" s="227"/>
      <c r="B62" s="152"/>
      <c r="C62" s="87" t="str">
        <f>'PROPOSTA MODELO'!C183</f>
        <v>JABOTICABAL</v>
      </c>
      <c r="D62" s="87" t="s">
        <v>1544</v>
      </c>
      <c r="E62" s="87" t="s">
        <v>1545</v>
      </c>
      <c r="F62" s="87"/>
      <c r="G62" s="88">
        <v>1633825898</v>
      </c>
      <c r="H62" s="103" t="str">
        <f>'PROPOSTA MODELO'!I183</f>
        <v>B3</v>
      </c>
      <c r="I62" s="103" t="str">
        <f>'PROPOSTA MODELO'!J183</f>
        <v>X</v>
      </c>
      <c r="J62" s="104" t="str">
        <f>'PROPOSTA MODELO'!K183</f>
        <v>X</v>
      </c>
    </row>
    <row r="63" spans="1:10" x14ac:dyDescent="0.2">
      <c r="A63" s="227"/>
      <c r="B63" s="152"/>
      <c r="C63" s="87" t="str">
        <f>'PROPOSTA MODELO'!C184</f>
        <v>MATÃO</v>
      </c>
      <c r="D63" s="87" t="s">
        <v>1546</v>
      </c>
      <c r="E63" s="87" t="s">
        <v>1547</v>
      </c>
      <c r="F63" s="87"/>
      <c r="G63" s="88">
        <v>1633825898</v>
      </c>
      <c r="H63" s="103" t="str">
        <f>'PROPOSTA MODELO'!I184</f>
        <v>C3</v>
      </c>
      <c r="I63" s="103" t="str">
        <f>'PROPOSTA MODELO'!J184</f>
        <v>X</v>
      </c>
      <c r="J63" s="104" t="str">
        <f>'PROPOSTA MODELO'!K184</f>
        <v>X</v>
      </c>
    </row>
    <row r="64" spans="1:10" x14ac:dyDescent="0.2">
      <c r="A64" s="227"/>
      <c r="B64" s="152"/>
      <c r="C64" s="87" t="str">
        <f>'PROPOSTA MODELO'!C185</f>
        <v>SÃO CARLOS</v>
      </c>
      <c r="D64" s="87" t="s">
        <v>1550</v>
      </c>
      <c r="E64" s="87" t="s">
        <v>1548</v>
      </c>
      <c r="F64" s="87" t="s">
        <v>1549</v>
      </c>
      <c r="G64" s="88">
        <v>1633710100</v>
      </c>
      <c r="H64" s="103" t="str">
        <f>'PROPOSTA MODELO'!I185</f>
        <v>B2</v>
      </c>
      <c r="I64" s="103">
        <f>'PROPOSTA MODELO'!J185</f>
        <v>0</v>
      </c>
      <c r="J64" s="104">
        <f>'PROPOSTA MODELO'!K185</f>
        <v>0</v>
      </c>
    </row>
    <row r="65" spans="1:10" x14ac:dyDescent="0.2">
      <c r="A65" s="227"/>
      <c r="B65" s="152"/>
      <c r="C65" s="87" t="str">
        <f>'PROPOSTA MODELO'!C186</f>
        <v>SÃO CARLOS</v>
      </c>
      <c r="D65" s="87" t="s">
        <v>1575</v>
      </c>
      <c r="E65" s="87" t="s">
        <v>1578</v>
      </c>
      <c r="F65" s="87"/>
      <c r="G65" s="88"/>
      <c r="H65" s="103" t="str">
        <f>'PROPOSTA MODELO'!I186</f>
        <v>D2</v>
      </c>
      <c r="I65" s="103" t="str">
        <f>'PROPOSTA MODELO'!J186</f>
        <v>X</v>
      </c>
      <c r="J65" s="104">
        <f>'PROPOSTA MODELO'!K186</f>
        <v>0</v>
      </c>
    </row>
    <row r="66" spans="1:10" x14ac:dyDescent="0.2">
      <c r="A66" s="227"/>
      <c r="B66" s="153"/>
      <c r="C66" s="87" t="str">
        <f>'PROPOSTA MODELO'!C187</f>
        <v>VIRADOURO</v>
      </c>
      <c r="D66" s="87" t="s">
        <v>1551</v>
      </c>
      <c r="E66" s="87" t="s">
        <v>1552</v>
      </c>
      <c r="F66" s="87"/>
      <c r="G66" s="88">
        <v>1733921804</v>
      </c>
      <c r="H66" s="103" t="str">
        <f>'PROPOSTA MODELO'!I187</f>
        <v>C3</v>
      </c>
      <c r="I66" s="103">
        <f>'PROPOSTA MODELO'!J187</f>
        <v>0</v>
      </c>
      <c r="J66" s="104">
        <f>'PROPOSTA MODELO'!K187</f>
        <v>0</v>
      </c>
    </row>
    <row r="67" spans="1:10" x14ac:dyDescent="0.2">
      <c r="A67" s="227"/>
      <c r="B67" s="224" t="str">
        <f>'PROPOSTA MODELO'!B188</f>
        <v>Piracicaba</v>
      </c>
      <c r="C67" s="87" t="str">
        <f>'PROPOSTA MODELO'!C188</f>
        <v>ARARAS</v>
      </c>
      <c r="D67" s="87" t="s">
        <v>1553</v>
      </c>
      <c r="E67" s="87" t="s">
        <v>1554</v>
      </c>
      <c r="F67" s="87"/>
      <c r="G67" s="88">
        <v>1935410688</v>
      </c>
      <c r="H67" s="103" t="str">
        <f>'PROPOSTA MODELO'!I188</f>
        <v>B2</v>
      </c>
      <c r="I67" s="103">
        <f>'PROPOSTA MODELO'!J188</f>
        <v>0</v>
      </c>
      <c r="J67" s="104">
        <f>'PROPOSTA MODELO'!K188</f>
        <v>0</v>
      </c>
    </row>
    <row r="68" spans="1:10" x14ac:dyDescent="0.2">
      <c r="A68" s="227"/>
      <c r="B68" s="224"/>
      <c r="C68" s="87" t="s">
        <v>1592</v>
      </c>
      <c r="D68" s="87" t="s">
        <v>1594</v>
      </c>
      <c r="E68" s="87"/>
      <c r="F68" s="87"/>
      <c r="G68" s="88"/>
      <c r="H68" s="103"/>
      <c r="I68" s="103"/>
      <c r="J68" s="104"/>
    </row>
    <row r="69" spans="1:10" x14ac:dyDescent="0.2">
      <c r="A69" s="227"/>
      <c r="B69" s="224"/>
      <c r="C69" s="87" t="str">
        <f>'PROPOSTA MODELO'!C190</f>
        <v>ITIRAPINA</v>
      </c>
      <c r="D69" s="87" t="s">
        <v>1555</v>
      </c>
      <c r="E69" s="87" t="s">
        <v>1556</v>
      </c>
      <c r="F69" s="87"/>
      <c r="G69" s="88">
        <v>1935751874</v>
      </c>
      <c r="H69" s="103" t="str">
        <f>'PROPOSTA MODELO'!I190</f>
        <v>A2</v>
      </c>
      <c r="I69" s="103">
        <f>'PROPOSTA MODELO'!J190</f>
        <v>0</v>
      </c>
      <c r="J69" s="104">
        <f>'PROPOSTA MODELO'!K190</f>
        <v>0</v>
      </c>
    </row>
    <row r="70" spans="1:10" x14ac:dyDescent="0.2">
      <c r="A70" s="227"/>
      <c r="B70" s="224"/>
      <c r="C70" s="87" t="str">
        <f>'PROPOSTA MODELO'!C191</f>
        <v>LEME</v>
      </c>
      <c r="D70" s="87" t="s">
        <v>1557</v>
      </c>
      <c r="E70" s="87" t="s">
        <v>1558</v>
      </c>
      <c r="F70" s="87"/>
      <c r="G70" s="88"/>
      <c r="H70" s="103" t="str">
        <f>'PROPOSTA MODELO'!I191</f>
        <v>B2</v>
      </c>
      <c r="I70" s="103">
        <f>'PROPOSTA MODELO'!J191</f>
        <v>0</v>
      </c>
      <c r="J70" s="104">
        <f>'PROPOSTA MODELO'!K191</f>
        <v>0</v>
      </c>
    </row>
    <row r="71" spans="1:10" x14ac:dyDescent="0.2">
      <c r="A71" s="227"/>
      <c r="B71" s="224"/>
      <c r="C71" s="87" t="str">
        <f>'PROPOSTA MODELO'!C192</f>
        <v>LIMEIRA</v>
      </c>
      <c r="D71" s="87" t="s">
        <v>1559</v>
      </c>
      <c r="E71" s="87" t="s">
        <v>1560</v>
      </c>
      <c r="F71" s="87" t="s">
        <v>1561</v>
      </c>
      <c r="G71" s="88">
        <v>1934413793</v>
      </c>
      <c r="H71" s="103" t="str">
        <f>'PROPOSTA MODELO'!I192</f>
        <v>D2</v>
      </c>
      <c r="I71" s="103" t="str">
        <f>'PROPOSTA MODELO'!J192</f>
        <v>X</v>
      </c>
      <c r="J71" s="104" t="str">
        <f>'PROPOSTA MODELO'!K192</f>
        <v>X</v>
      </c>
    </row>
    <row r="72" spans="1:10" x14ac:dyDescent="0.2">
      <c r="A72" s="227"/>
      <c r="B72" s="224"/>
      <c r="C72" s="87" t="str">
        <f>'PROPOSTA MODELO'!C193</f>
        <v>PIRACICABA</v>
      </c>
      <c r="D72" s="87" t="s">
        <v>1562</v>
      </c>
      <c r="E72" s="87" t="s">
        <v>1563</v>
      </c>
      <c r="F72" s="87" t="s">
        <v>1564</v>
      </c>
      <c r="G72" s="88">
        <v>1934635687</v>
      </c>
      <c r="H72" s="103" t="str">
        <f>'PROPOSTA MODELO'!I193</f>
        <v>A2</v>
      </c>
      <c r="I72" s="103">
        <f>'PROPOSTA MODELO'!J193</f>
        <v>0</v>
      </c>
      <c r="J72" s="104">
        <f>'PROPOSTA MODELO'!K193</f>
        <v>0</v>
      </c>
    </row>
    <row r="73" spans="1:10" ht="13.5" thickBot="1" x14ac:dyDescent="0.25">
      <c r="A73" s="228"/>
      <c r="B73" s="225"/>
      <c r="C73" s="97" t="str">
        <f>'PROPOSTA MODELO'!C194</f>
        <v>SANTA BÁRBARA D'OESTE</v>
      </c>
      <c r="D73" s="97" t="s">
        <v>1565</v>
      </c>
      <c r="E73" s="97" t="s">
        <v>1566</v>
      </c>
      <c r="F73" s="97"/>
      <c r="G73" s="98">
        <v>1935215481</v>
      </c>
      <c r="H73" s="105" t="str">
        <f>'PROPOSTA MODELO'!I194</f>
        <v>C2</v>
      </c>
      <c r="I73" s="105">
        <f>'PROPOSTA MODELO'!J194</f>
        <v>0</v>
      </c>
      <c r="J73" s="106">
        <f>'PROPOSTA MODELO'!K194</f>
        <v>0</v>
      </c>
    </row>
    <row r="74" spans="1:10" x14ac:dyDescent="0.2">
      <c r="A74" s="226">
        <v>4</v>
      </c>
      <c r="B74" s="234" t="str">
        <f>'PROPOSTA MODELO'!B204</f>
        <v>Capital e Grande São Paulo (I, II e III)</v>
      </c>
      <c r="C74" s="94" t="str">
        <f>'PROPOSTA MODELO'!C204</f>
        <v>ARUJÁ</v>
      </c>
      <c r="D74" s="94" t="s">
        <v>1474</v>
      </c>
      <c r="E74" s="94" t="s">
        <v>1475</v>
      </c>
      <c r="F74" s="94"/>
      <c r="G74" s="95">
        <v>1146551206</v>
      </c>
      <c r="H74" s="101" t="str">
        <f>'PROPOSTA MODELO'!I204</f>
        <v>A1</v>
      </c>
      <c r="I74" s="101">
        <f>'PROPOSTA MODELO'!J204</f>
        <v>0</v>
      </c>
      <c r="J74" s="102">
        <f>'PROPOSTA MODELO'!K204</f>
        <v>0</v>
      </c>
    </row>
    <row r="75" spans="1:10" x14ac:dyDescent="0.2">
      <c r="A75" s="227"/>
      <c r="B75" s="224"/>
      <c r="C75" s="87" t="str">
        <f>'PROPOSTA MODELO'!C205</f>
        <v>CARAPICUÍBA</v>
      </c>
      <c r="D75" s="87" t="s">
        <v>1476</v>
      </c>
      <c r="E75" s="87" t="s">
        <v>1478</v>
      </c>
      <c r="F75" s="87" t="s">
        <v>1479</v>
      </c>
      <c r="G75" s="88">
        <v>1141846678</v>
      </c>
      <c r="H75" s="103" t="str">
        <f>'PROPOSTA MODELO'!I205</f>
        <v>C1</v>
      </c>
      <c r="I75" s="103" t="str">
        <f>'PROPOSTA MODELO'!J205</f>
        <v>X</v>
      </c>
      <c r="J75" s="104">
        <f>'PROPOSTA MODELO'!K205</f>
        <v>0</v>
      </c>
    </row>
    <row r="76" spans="1:10" x14ac:dyDescent="0.2">
      <c r="A76" s="227"/>
      <c r="B76" s="224"/>
      <c r="C76" s="87" t="str">
        <f>'PROPOSTA MODELO'!C206</f>
        <v>DIADEMA</v>
      </c>
      <c r="D76" s="87" t="s">
        <v>1477</v>
      </c>
      <c r="E76" s="87" t="s">
        <v>1480</v>
      </c>
      <c r="F76" s="87"/>
      <c r="G76" s="88">
        <v>1140444031</v>
      </c>
      <c r="H76" s="103" t="str">
        <f>'PROPOSTA MODELO'!I206</f>
        <v>C1</v>
      </c>
      <c r="I76" s="103" t="str">
        <f>'PROPOSTA MODELO'!J206</f>
        <v>X</v>
      </c>
      <c r="J76" s="104">
        <f>'PROPOSTA MODELO'!K206</f>
        <v>0</v>
      </c>
    </row>
    <row r="77" spans="1:10" x14ac:dyDescent="0.2">
      <c r="A77" s="227"/>
      <c r="B77" s="224"/>
      <c r="C77" s="87" t="str">
        <f>'PROPOSTA MODELO'!C207</f>
        <v>EMBU DAS ARTES</v>
      </c>
      <c r="D77" s="87" t="s">
        <v>1482</v>
      </c>
      <c r="E77" s="87" t="s">
        <v>1481</v>
      </c>
      <c r="F77" s="87" t="s">
        <v>1483</v>
      </c>
      <c r="G77" s="88">
        <v>1147045185</v>
      </c>
      <c r="H77" s="103" t="str">
        <f>'PROPOSTA MODELO'!I207</f>
        <v>B1</v>
      </c>
      <c r="I77" s="103">
        <f>'PROPOSTA MODELO'!J207</f>
        <v>0</v>
      </c>
      <c r="J77" s="104">
        <f>'PROPOSTA MODELO'!K207</f>
        <v>0</v>
      </c>
    </row>
    <row r="78" spans="1:10" x14ac:dyDescent="0.2">
      <c r="A78" s="227"/>
      <c r="B78" s="224"/>
      <c r="C78" s="87" t="str">
        <f>'PROPOSTA MODELO'!C208</f>
        <v>FRANCISCO MORATO</v>
      </c>
      <c r="D78" s="87" t="s">
        <v>1484</v>
      </c>
      <c r="E78" s="87" t="s">
        <v>1485</v>
      </c>
      <c r="F78" s="87"/>
      <c r="G78" s="88">
        <v>1144882631</v>
      </c>
      <c r="H78" s="103" t="str">
        <f>'PROPOSTA MODELO'!I208</f>
        <v>C1</v>
      </c>
      <c r="I78" s="103">
        <f>'PROPOSTA MODELO'!J208</f>
        <v>0</v>
      </c>
      <c r="J78" s="104">
        <f>'PROPOSTA MODELO'!K208</f>
        <v>0</v>
      </c>
    </row>
    <row r="79" spans="1:10" x14ac:dyDescent="0.2">
      <c r="A79" s="227"/>
      <c r="B79" s="224"/>
      <c r="C79" s="87" t="str">
        <f>'PROPOSTA MODELO'!C209</f>
        <v>FRANCO DA ROCHA</v>
      </c>
      <c r="D79" s="87" t="s">
        <v>1487</v>
      </c>
      <c r="E79" s="87" t="s">
        <v>1486</v>
      </c>
      <c r="F79" s="87" t="s">
        <v>1488</v>
      </c>
      <c r="G79" s="88">
        <v>1144495773</v>
      </c>
      <c r="H79" s="103" t="str">
        <f>'PROPOSTA MODELO'!I209</f>
        <v>B1</v>
      </c>
      <c r="I79" s="103">
        <f>'PROPOSTA MODELO'!J209</f>
        <v>0</v>
      </c>
      <c r="J79" s="104">
        <f>'PROPOSTA MODELO'!K209</f>
        <v>0</v>
      </c>
    </row>
    <row r="80" spans="1:10" x14ac:dyDescent="0.2">
      <c r="A80" s="227"/>
      <c r="B80" s="224"/>
      <c r="C80" s="87" t="str">
        <f>'PROPOSTA MODELO'!C211</f>
        <v>ITAQUAQUECETUBA</v>
      </c>
      <c r="D80" s="87" t="s">
        <v>1489</v>
      </c>
      <c r="E80" s="87" t="s">
        <v>1490</v>
      </c>
      <c r="F80" s="87"/>
      <c r="G80" s="88">
        <v>1146403571</v>
      </c>
      <c r="H80" s="103" t="str">
        <f>'PROPOSTA MODELO'!I211</f>
        <v>B1</v>
      </c>
      <c r="I80" s="103" t="str">
        <f>'PROPOSTA MODELO'!J211</f>
        <v>X</v>
      </c>
      <c r="J80" s="104">
        <f>'PROPOSTA MODELO'!K211</f>
        <v>0</v>
      </c>
    </row>
    <row r="81" spans="1:10" x14ac:dyDescent="0.2">
      <c r="A81" s="227"/>
      <c r="B81" s="224"/>
      <c r="C81" s="87" t="str">
        <f>'PROPOSTA MODELO'!C212</f>
        <v>ITAPECERICA DA SERRA</v>
      </c>
      <c r="D81" s="87" t="s">
        <v>1491</v>
      </c>
      <c r="E81" s="87" t="s">
        <v>1492</v>
      </c>
      <c r="F81" s="87"/>
      <c r="G81" s="88">
        <v>1146664599</v>
      </c>
      <c r="H81" s="103" t="str">
        <f>'PROPOSTA MODELO'!I212</f>
        <v>B1</v>
      </c>
      <c r="I81" s="103">
        <f>'PROPOSTA MODELO'!J212</f>
        <v>0</v>
      </c>
      <c r="J81" s="104">
        <f>'PROPOSTA MODELO'!K212</f>
        <v>0</v>
      </c>
    </row>
    <row r="82" spans="1:10" x14ac:dyDescent="0.2">
      <c r="A82" s="227"/>
      <c r="B82" s="224"/>
      <c r="C82" s="87" t="s">
        <v>1571</v>
      </c>
      <c r="D82" s="87" t="s">
        <v>1593</v>
      </c>
      <c r="E82" s="87"/>
      <c r="F82" s="87"/>
      <c r="G82" s="88"/>
      <c r="H82" s="103"/>
      <c r="I82" s="103"/>
      <c r="J82" s="104"/>
    </row>
    <row r="83" spans="1:10" x14ac:dyDescent="0.2">
      <c r="A83" s="227"/>
      <c r="B83" s="224"/>
      <c r="C83" s="87" t="str">
        <f>'PROPOSTA MODELO'!C213</f>
        <v>MAUÁ</v>
      </c>
      <c r="D83" s="87" t="s">
        <v>1493</v>
      </c>
      <c r="E83" s="87" t="s">
        <v>1494</v>
      </c>
      <c r="F83" s="87" t="s">
        <v>1495</v>
      </c>
      <c r="G83" s="88">
        <v>1145553815</v>
      </c>
      <c r="H83" s="103" t="str">
        <f>'PROPOSTA MODELO'!I213</f>
        <v>C1</v>
      </c>
      <c r="I83" s="103" t="str">
        <f>'PROPOSTA MODELO'!J213</f>
        <v>X</v>
      </c>
      <c r="J83" s="104">
        <f>'PROPOSTA MODELO'!K213</f>
        <v>0</v>
      </c>
    </row>
    <row r="84" spans="1:10" x14ac:dyDescent="0.2">
      <c r="A84" s="227"/>
      <c r="B84" s="224"/>
      <c r="C84" s="87" t="str">
        <f>'PROPOSTA MODELO'!C214</f>
        <v>MOGI DAS CRUZES</v>
      </c>
      <c r="D84" s="87" t="s">
        <v>1496</v>
      </c>
      <c r="E84" s="87" t="s">
        <v>1497</v>
      </c>
      <c r="F84" s="87" t="s">
        <v>1499</v>
      </c>
      <c r="G84" s="88">
        <v>1147991050</v>
      </c>
      <c r="H84" s="103" t="str">
        <f>'PROPOSTA MODELO'!I214</f>
        <v>A1</v>
      </c>
      <c r="I84" s="103">
        <f>'PROPOSTA MODELO'!J214</f>
        <v>0</v>
      </c>
      <c r="J84" s="104">
        <f>'PROPOSTA MODELO'!K214</f>
        <v>0</v>
      </c>
    </row>
    <row r="85" spans="1:10" x14ac:dyDescent="0.2">
      <c r="A85" s="227"/>
      <c r="B85" s="224"/>
      <c r="C85" s="87" t="str">
        <f>'PROPOSTA MODELO'!C215</f>
        <v>MOGI DAS CRUZES</v>
      </c>
      <c r="D85" s="87" t="s">
        <v>1496</v>
      </c>
      <c r="E85" s="87" t="s">
        <v>1498</v>
      </c>
      <c r="F85" s="87" t="s">
        <v>1500</v>
      </c>
      <c r="G85" s="88">
        <v>1147991050</v>
      </c>
      <c r="H85" s="103" t="str">
        <f>'PROPOSTA MODELO'!I215</f>
        <v>D1</v>
      </c>
      <c r="I85" s="103" t="str">
        <f>'PROPOSTA MODELO'!J215</f>
        <v>X</v>
      </c>
      <c r="J85" s="104" t="str">
        <f>'PROPOSTA MODELO'!K215</f>
        <v>X</v>
      </c>
    </row>
    <row r="86" spans="1:10" x14ac:dyDescent="0.2">
      <c r="A86" s="227"/>
      <c r="B86" s="224"/>
      <c r="C86" s="87" t="str">
        <f>'PROPOSTA MODELO'!C216</f>
        <v>MOGI DAS CRUZES</v>
      </c>
      <c r="D86" s="87" t="s">
        <v>1496</v>
      </c>
      <c r="E86" s="87" t="s">
        <v>1601</v>
      </c>
      <c r="F86" s="87"/>
      <c r="G86" s="88"/>
      <c r="H86" s="103"/>
      <c r="I86" s="103"/>
      <c r="J86" s="104"/>
    </row>
    <row r="87" spans="1:10" x14ac:dyDescent="0.2">
      <c r="A87" s="227"/>
      <c r="B87" s="224"/>
      <c r="C87" s="87" t="str">
        <f>'PROPOSTA MODELO'!C217</f>
        <v>RIBEIRÃO PIRES</v>
      </c>
      <c r="D87" s="87" t="s">
        <v>1501</v>
      </c>
      <c r="E87" s="87" t="s">
        <v>1502</v>
      </c>
      <c r="F87" s="87" t="s">
        <v>1503</v>
      </c>
      <c r="G87" s="88">
        <v>1148283765</v>
      </c>
      <c r="H87" s="103" t="str">
        <f>'PROPOSTA MODELO'!I217</f>
        <v>A1</v>
      </c>
      <c r="I87" s="103" t="str">
        <f>'PROPOSTA MODELO'!J217</f>
        <v>X</v>
      </c>
      <c r="J87" s="104">
        <f>'PROPOSTA MODELO'!K217</f>
        <v>0</v>
      </c>
    </row>
    <row r="88" spans="1:10" x14ac:dyDescent="0.2">
      <c r="A88" s="227"/>
      <c r="B88" s="224"/>
      <c r="C88" s="87" t="str">
        <f>'PROPOSTA MODELO'!C218</f>
        <v>SANTANA DE PARNAÍBA</v>
      </c>
      <c r="D88" s="87" t="s">
        <v>1504</v>
      </c>
      <c r="E88" s="87" t="s">
        <v>1505</v>
      </c>
      <c r="F88" s="87"/>
      <c r="G88" s="88">
        <v>1141541432</v>
      </c>
      <c r="H88" s="103" t="e">
        <f>'PROPOSTA MODELO'!#REF!</f>
        <v>#REF!</v>
      </c>
      <c r="I88" s="103" t="e">
        <f>'PROPOSTA MODELO'!#REF!</f>
        <v>#REF!</v>
      </c>
      <c r="J88" s="104" t="e">
        <f>'PROPOSTA MODELO'!#REF!</f>
        <v>#REF!</v>
      </c>
    </row>
    <row r="89" spans="1:10" x14ac:dyDescent="0.2">
      <c r="A89" s="227"/>
      <c r="B89" s="224"/>
      <c r="C89" s="87" t="str">
        <f>'PROPOSTA MODELO'!C219</f>
        <v>SANTO ANDRÉ</v>
      </c>
      <c r="D89" s="87" t="s">
        <v>1506</v>
      </c>
      <c r="E89" s="87" t="s">
        <v>1507</v>
      </c>
      <c r="F89" s="87" t="s">
        <v>1508</v>
      </c>
      <c r="G89" s="88">
        <v>1149794602</v>
      </c>
      <c r="H89" s="103" t="str">
        <f>'PROPOSTA MODELO'!I219</f>
        <v>C1</v>
      </c>
      <c r="I89" s="103" t="str">
        <f>'PROPOSTA MODELO'!J219</f>
        <v>X</v>
      </c>
      <c r="J89" s="104">
        <f>'PROPOSTA MODELO'!K219</f>
        <v>0</v>
      </c>
    </row>
    <row r="90" spans="1:10" x14ac:dyDescent="0.2">
      <c r="A90" s="227"/>
      <c r="B90" s="224"/>
      <c r="C90" s="87" t="str">
        <f>'PROPOSTA MODELO'!C220</f>
        <v>SANTO ANDRÉ</v>
      </c>
      <c r="D90" s="87" t="s">
        <v>1509</v>
      </c>
      <c r="E90" s="87" t="s">
        <v>1510</v>
      </c>
      <c r="F90" s="87" t="s">
        <v>1511</v>
      </c>
      <c r="G90" s="88">
        <v>1149906448</v>
      </c>
      <c r="H90" s="103" t="str">
        <f>'PROPOSTA MODELO'!I220</f>
        <v>C1</v>
      </c>
      <c r="I90" s="103" t="str">
        <f>'PROPOSTA MODELO'!J220</f>
        <v>X</v>
      </c>
      <c r="J90" s="104" t="str">
        <f>'PROPOSTA MODELO'!K220</f>
        <v>X</v>
      </c>
    </row>
    <row r="91" spans="1:10" x14ac:dyDescent="0.2">
      <c r="A91" s="227"/>
      <c r="B91" s="224"/>
      <c r="C91" s="87" t="str">
        <f>'PROPOSTA MODELO'!C221</f>
        <v>SÃO CAETANO DO SUL</v>
      </c>
      <c r="D91" s="87" t="s">
        <v>1512</v>
      </c>
      <c r="E91" s="87" t="s">
        <v>1513</v>
      </c>
      <c r="F91" s="87" t="s">
        <v>1514</v>
      </c>
      <c r="G91" s="88">
        <v>1142388624</v>
      </c>
      <c r="H91" s="103" t="str">
        <f>'PROPOSTA MODELO'!I221</f>
        <v>C1</v>
      </c>
      <c r="I91" s="103" t="str">
        <f>'PROPOSTA MODELO'!J221</f>
        <v>X</v>
      </c>
      <c r="J91" s="104" t="str">
        <f>'PROPOSTA MODELO'!K221</f>
        <v>X</v>
      </c>
    </row>
    <row r="92" spans="1:10" x14ac:dyDescent="0.2">
      <c r="A92" s="227"/>
      <c r="B92" s="224"/>
      <c r="C92" s="87" t="str">
        <f>'PROPOSTA MODELO'!C222</f>
        <v>SUZANO</v>
      </c>
      <c r="D92" s="87" t="s">
        <v>1515</v>
      </c>
      <c r="E92" s="87" t="s">
        <v>1516</v>
      </c>
      <c r="F92" s="87" t="s">
        <v>1517</v>
      </c>
      <c r="G92" s="88">
        <v>1147437636</v>
      </c>
      <c r="H92" s="103" t="str">
        <f>'PROPOSTA MODELO'!I222</f>
        <v>C1</v>
      </c>
      <c r="I92" s="103" t="str">
        <f>'PROPOSTA MODELO'!J222</f>
        <v>X</v>
      </c>
      <c r="J92" s="104">
        <f>'PROPOSTA MODELO'!K222</f>
        <v>0</v>
      </c>
    </row>
    <row r="93" spans="1:10" x14ac:dyDescent="0.2">
      <c r="A93" s="227"/>
      <c r="B93" s="224"/>
      <c r="C93" s="87" t="str">
        <f>'PROPOSTA MODELO'!C223</f>
        <v>SUZANO</v>
      </c>
      <c r="D93" s="87" t="s">
        <v>1515</v>
      </c>
      <c r="E93" s="87" t="s">
        <v>1518</v>
      </c>
      <c r="F93" s="87" t="s">
        <v>1517</v>
      </c>
      <c r="G93" s="88">
        <v>1147437636</v>
      </c>
      <c r="H93" s="103" t="str">
        <f>'PROPOSTA MODELO'!I223</f>
        <v>A1</v>
      </c>
      <c r="I93" s="103" t="str">
        <f>'PROPOSTA MODELO'!J223</f>
        <v>X</v>
      </c>
      <c r="J93" s="104">
        <f>'PROPOSTA MODELO'!K223</f>
        <v>0</v>
      </c>
    </row>
    <row r="94" spans="1:10" x14ac:dyDescent="0.2">
      <c r="A94" s="227"/>
      <c r="B94" s="224"/>
      <c r="C94" s="87" t="s">
        <v>1283</v>
      </c>
      <c r="D94" s="87" t="str">
        <f>'PROPOSTA MODELO'!C225</f>
        <v>ÁREA DA SAÚDE / NAT</v>
      </c>
      <c r="E94" s="87" t="s">
        <v>1519</v>
      </c>
      <c r="F94" s="87"/>
      <c r="G94" s="88">
        <v>1124472620</v>
      </c>
      <c r="H94" s="103" t="str">
        <f>'PROPOSTA MODELO'!I225</f>
        <v>D1</v>
      </c>
      <c r="I94" s="103">
        <f>'PROPOSTA MODELO'!J225</f>
        <v>0</v>
      </c>
      <c r="J94" s="104">
        <f>'PROPOSTA MODELO'!K225</f>
        <v>0</v>
      </c>
    </row>
    <row r="95" spans="1:10" x14ac:dyDescent="0.2">
      <c r="A95" s="227"/>
      <c r="B95" s="224"/>
      <c r="C95" s="87" t="s">
        <v>1283</v>
      </c>
      <c r="D95" s="87" t="str">
        <f>'PROPOSTA MODELO'!C226</f>
        <v>PJ III TRIBUNAL DO JÚRI</v>
      </c>
      <c r="E95" s="87" t="s">
        <v>1520</v>
      </c>
      <c r="F95" s="87" t="s">
        <v>1521</v>
      </c>
      <c r="G95" s="88"/>
      <c r="H95" s="103" t="str">
        <f>'PROPOSTA MODELO'!I226</f>
        <v>D1</v>
      </c>
      <c r="I95" s="103" t="str">
        <f>'PROPOSTA MODELO'!J226</f>
        <v>X</v>
      </c>
      <c r="J95" s="104">
        <f>'PROPOSTA MODELO'!K226</f>
        <v>0</v>
      </c>
    </row>
    <row r="96" spans="1:10" x14ac:dyDescent="0.2">
      <c r="A96" s="227"/>
      <c r="B96" s="224"/>
      <c r="C96" s="87" t="s">
        <v>1283</v>
      </c>
      <c r="D96" s="87" t="str">
        <f>'PROPOSTA MODELO'!C227</f>
        <v>PJ IV e V TRIBUNAL DO JÚRI</v>
      </c>
      <c r="E96" s="87" t="s">
        <v>1520</v>
      </c>
      <c r="F96" s="87" t="s">
        <v>1522</v>
      </c>
      <c r="G96" s="88">
        <v>1133925369</v>
      </c>
      <c r="H96" s="103" t="str">
        <f>'PROPOSTA MODELO'!I227</f>
        <v>D1</v>
      </c>
      <c r="I96" s="103">
        <f>'PROPOSTA MODELO'!J227</f>
        <v>0</v>
      </c>
      <c r="J96" s="104">
        <f>'PROPOSTA MODELO'!K227</f>
        <v>0</v>
      </c>
    </row>
    <row r="97" spans="1:10" x14ac:dyDescent="0.2">
      <c r="A97" s="227"/>
      <c r="B97" s="224"/>
      <c r="C97" s="87" t="s">
        <v>1283</v>
      </c>
      <c r="D97" s="87" t="str">
        <f>'PROPOSTA MODELO'!C228</f>
        <v>PJ EXECUÇÕES CRIMINAIS</v>
      </c>
      <c r="E97" s="87" t="s">
        <v>1520</v>
      </c>
      <c r="F97" s="87" t="s">
        <v>1523</v>
      </c>
      <c r="G97" s="88"/>
      <c r="H97" s="103" t="str">
        <f>'PROPOSTA MODELO'!I228</f>
        <v>D1</v>
      </c>
      <c r="I97" s="103" t="str">
        <f>'PROPOSTA MODELO'!J228</f>
        <v>X</v>
      </c>
      <c r="J97" s="104">
        <f>'PROPOSTA MODELO'!K228</f>
        <v>0</v>
      </c>
    </row>
    <row r="98" spans="1:10" x14ac:dyDescent="0.2">
      <c r="A98" s="227"/>
      <c r="B98" s="224"/>
      <c r="C98" s="87" t="s">
        <v>1283</v>
      </c>
      <c r="D98" s="87" t="str">
        <f>'PROPOSTA MODELO'!C229</f>
        <v>JECRIM</v>
      </c>
      <c r="E98" s="87" t="s">
        <v>1520</v>
      </c>
      <c r="F98" s="87" t="s">
        <v>1524</v>
      </c>
      <c r="G98" s="88"/>
      <c r="H98" s="103" t="str">
        <f>'PROPOSTA MODELO'!I229</f>
        <v>C1</v>
      </c>
      <c r="I98" s="103">
        <f>'PROPOSTA MODELO'!J229</f>
        <v>0</v>
      </c>
      <c r="J98" s="104">
        <f>'PROPOSTA MODELO'!K229</f>
        <v>0</v>
      </c>
    </row>
    <row r="99" spans="1:10" x14ac:dyDescent="0.2">
      <c r="A99" s="227"/>
      <c r="B99" s="224"/>
      <c r="C99" s="87" t="s">
        <v>1283</v>
      </c>
      <c r="D99" s="87" t="str">
        <f>'PROPOSTA MODELO'!C230</f>
        <v>SOS CRIANÇA</v>
      </c>
      <c r="E99" s="87" t="s">
        <v>1525</v>
      </c>
      <c r="F99" s="87" t="s">
        <v>1526</v>
      </c>
      <c r="G99" s="88">
        <v>1132071674</v>
      </c>
      <c r="H99" s="103" t="str">
        <f>'PROPOSTA MODELO'!I230</f>
        <v>D1</v>
      </c>
      <c r="I99" s="103" t="str">
        <f>'PROPOSTA MODELO'!J230</f>
        <v>X</v>
      </c>
      <c r="J99" s="104" t="str">
        <f>'PROPOSTA MODELO'!K230</f>
        <v>X</v>
      </c>
    </row>
    <row r="100" spans="1:10" x14ac:dyDescent="0.2">
      <c r="A100" s="227"/>
      <c r="B100" s="224"/>
      <c r="C100" s="87" t="s">
        <v>1283</v>
      </c>
      <c r="D100" s="87" t="str">
        <f>'PROPOSTA MODELO'!C231</f>
        <v>BUTANTÃ</v>
      </c>
      <c r="E100" s="87" t="s">
        <v>1527</v>
      </c>
      <c r="F100" s="87" t="s">
        <v>1528</v>
      </c>
      <c r="G100" s="88">
        <v>1137210946</v>
      </c>
      <c r="H100" s="103" t="str">
        <f>'PROPOSTA MODELO'!I231</f>
        <v>B1</v>
      </c>
      <c r="I100" s="103">
        <f>'PROPOSTA MODELO'!J231</f>
        <v>0</v>
      </c>
      <c r="J100" s="104">
        <f>'PROPOSTA MODELO'!K231</f>
        <v>0</v>
      </c>
    </row>
    <row r="101" spans="1:10" x14ac:dyDescent="0.2">
      <c r="A101" s="227"/>
      <c r="B101" s="224"/>
      <c r="C101" s="87" t="s">
        <v>1283</v>
      </c>
      <c r="D101" s="87" t="str">
        <f>'PROPOSTA MODELO'!C232</f>
        <v>PJ MANDADOS DE SEGURANÇA</v>
      </c>
      <c r="E101" s="87" t="s">
        <v>1529</v>
      </c>
      <c r="F101" s="87" t="s">
        <v>1530</v>
      </c>
      <c r="G101" s="88">
        <v>1131012118</v>
      </c>
      <c r="H101" s="103" t="str">
        <f>'PROPOSTA MODELO'!I232</f>
        <v>C1</v>
      </c>
      <c r="I101" s="103">
        <f>'PROPOSTA MODELO'!J232</f>
        <v>0</v>
      </c>
      <c r="J101" s="104">
        <f>'PROPOSTA MODELO'!K232</f>
        <v>0</v>
      </c>
    </row>
    <row r="102" spans="1:10" x14ac:dyDescent="0.2">
      <c r="A102" s="227"/>
      <c r="B102" s="224"/>
      <c r="C102" s="87" t="s">
        <v>1283</v>
      </c>
      <c r="D102" s="87" t="str">
        <f>'PROPOSTA MODELO'!C233</f>
        <v>PJ MILITAR</v>
      </c>
      <c r="E102" s="87" t="s">
        <v>1531</v>
      </c>
      <c r="F102" s="87" t="s">
        <v>1532</v>
      </c>
      <c r="G102" s="88">
        <v>1131202905</v>
      </c>
      <c r="H102" s="103" t="str">
        <f>'PROPOSTA MODELO'!I233</f>
        <v>C1</v>
      </c>
      <c r="I102" s="103" t="str">
        <f>'PROPOSTA MODELO'!J233</f>
        <v>X</v>
      </c>
      <c r="J102" s="104" t="str">
        <f>'PROPOSTA MODELO'!K233</f>
        <v>X</v>
      </c>
    </row>
    <row r="103" spans="1:10" x14ac:dyDescent="0.2">
      <c r="A103" s="227"/>
      <c r="B103" s="224"/>
      <c r="C103" s="87" t="s">
        <v>1283</v>
      </c>
      <c r="D103" s="87" t="str">
        <f>'PROPOSTA MODELO'!C234</f>
        <v>PJ IPIRANGA</v>
      </c>
      <c r="E103" s="87" t="s">
        <v>1533</v>
      </c>
      <c r="F103" s="87"/>
      <c r="G103" s="88">
        <v>1120623291</v>
      </c>
      <c r="H103" s="103" t="str">
        <f>'PROPOSTA MODELO'!I234</f>
        <v>B1</v>
      </c>
      <c r="I103" s="103">
        <f>'PROPOSTA MODELO'!J234</f>
        <v>0</v>
      </c>
      <c r="J103" s="104">
        <f>'PROPOSTA MODELO'!K234</f>
        <v>0</v>
      </c>
    </row>
    <row r="104" spans="1:10" x14ac:dyDescent="0.2">
      <c r="A104" s="227"/>
      <c r="B104" s="224"/>
      <c r="C104" s="87" t="s">
        <v>1283</v>
      </c>
      <c r="D104" s="87" t="str">
        <f>'PROPOSTA MODELO'!C235</f>
        <v>PJ JABAQUARA</v>
      </c>
      <c r="E104" s="87" t="s">
        <v>1537</v>
      </c>
      <c r="F104" s="87"/>
      <c r="G104" s="88">
        <v>1155397155</v>
      </c>
      <c r="H104" s="103" t="str">
        <f>'PROPOSTA MODELO'!I235</f>
        <v>D1</v>
      </c>
      <c r="I104" s="103" t="str">
        <f>'PROPOSTA MODELO'!J235</f>
        <v>X</v>
      </c>
      <c r="J104" s="104">
        <f>'PROPOSTA MODELO'!K235</f>
        <v>0</v>
      </c>
    </row>
    <row r="105" spans="1:10" x14ac:dyDescent="0.2">
      <c r="A105" s="227"/>
      <c r="B105" s="224"/>
      <c r="C105" s="87" t="s">
        <v>1283</v>
      </c>
      <c r="D105" s="87" t="str">
        <f>'PROPOSTA MODELO'!C236</f>
        <v>PJ CÍVEL SANTANA</v>
      </c>
      <c r="E105" s="87" t="s">
        <v>1538</v>
      </c>
      <c r="F105" s="87" t="s">
        <v>1534</v>
      </c>
      <c r="G105" s="88">
        <v>1139669022</v>
      </c>
      <c r="H105" s="103" t="str">
        <f>'PROPOSTA MODELO'!I236</f>
        <v>D1</v>
      </c>
      <c r="I105" s="103">
        <f>'PROPOSTA MODELO'!J236</f>
        <v>0</v>
      </c>
      <c r="J105" s="104">
        <f>'PROPOSTA MODELO'!K236</f>
        <v>0</v>
      </c>
    </row>
    <row r="106" spans="1:10" x14ac:dyDescent="0.2">
      <c r="A106" s="227"/>
      <c r="B106" s="224"/>
      <c r="C106" s="87" t="s">
        <v>1283</v>
      </c>
      <c r="D106" s="87" t="str">
        <f>'PROPOSTA MODELO'!C237</f>
        <v>PJ TATUAPÉ</v>
      </c>
      <c r="E106" s="87" t="s">
        <v>1539</v>
      </c>
      <c r="F106" s="87" t="s">
        <v>1535</v>
      </c>
      <c r="G106" s="88">
        <v>1122949400</v>
      </c>
      <c r="H106" s="103" t="str">
        <f>'PROPOSTA MODELO'!I237</f>
        <v>C1</v>
      </c>
      <c r="I106" s="103" t="str">
        <f>'PROPOSTA MODELO'!J237</f>
        <v>X</v>
      </c>
      <c r="J106" s="104">
        <f>'PROPOSTA MODELO'!K237</f>
        <v>0</v>
      </c>
    </row>
    <row r="107" spans="1:10" ht="13.5" thickBot="1" x14ac:dyDescent="0.25">
      <c r="A107" s="228"/>
      <c r="B107" s="225"/>
      <c r="C107" s="97" t="s">
        <v>1283</v>
      </c>
      <c r="D107" s="97" t="s">
        <v>1589</v>
      </c>
      <c r="E107" s="97" t="s">
        <v>1590</v>
      </c>
      <c r="F107" s="97" t="s">
        <v>1536</v>
      </c>
      <c r="G107" s="98">
        <v>1121544385</v>
      </c>
      <c r="H107" s="105" t="str">
        <f>'PROPOSTA MODELO'!I238</f>
        <v>C1</v>
      </c>
      <c r="I107" s="105">
        <f>'PROPOSTA MODELO'!J238</f>
        <v>0</v>
      </c>
      <c r="J107" s="106" t="str">
        <f>'PROPOSTA MODELO'!K238</f>
        <v>X</v>
      </c>
    </row>
    <row r="108" spans="1:10" x14ac:dyDescent="0.2">
      <c r="A108" s="226">
        <v>5</v>
      </c>
      <c r="B108" s="238" t="str">
        <f>'PROPOSTA MODELO'!B246</f>
        <v>Santos</v>
      </c>
      <c r="C108" s="99" t="str">
        <f>'PROPOSTA MODELO'!C246</f>
        <v>CUBATÃO</v>
      </c>
      <c r="D108" s="99" t="s">
        <v>1463</v>
      </c>
      <c r="E108" s="99" t="s">
        <v>1465</v>
      </c>
      <c r="F108" s="99" t="s">
        <v>1466</v>
      </c>
      <c r="G108" s="95">
        <v>1333613357</v>
      </c>
      <c r="H108" s="103" t="str">
        <f>'PROPOSTA MODELO'!I246</f>
        <v>B1</v>
      </c>
      <c r="I108" s="103" t="str">
        <f>'PROPOSTA MODELO'!J246</f>
        <v>X</v>
      </c>
      <c r="J108" s="104">
        <f>'PROPOSTA MODELO'!K246</f>
        <v>0</v>
      </c>
    </row>
    <row r="109" spans="1:10" x14ac:dyDescent="0.2">
      <c r="A109" s="227"/>
      <c r="B109" s="239"/>
      <c r="C109" s="85" t="str">
        <f>'PROPOSTA MODELO'!C247</f>
        <v>GUARUJÁ</v>
      </c>
      <c r="D109" s="85" t="s">
        <v>1464</v>
      </c>
      <c r="E109" s="85" t="s">
        <v>1467</v>
      </c>
      <c r="F109" s="85" t="s">
        <v>1468</v>
      </c>
      <c r="G109" s="88">
        <v>1333876134</v>
      </c>
      <c r="H109" s="103" t="str">
        <f>'PROPOSTA MODELO'!I247</f>
        <v>A1</v>
      </c>
      <c r="I109" s="103">
        <f>'PROPOSTA MODELO'!J247</f>
        <v>0</v>
      </c>
      <c r="J109" s="104">
        <f>'PROPOSTA MODELO'!K247</f>
        <v>0</v>
      </c>
    </row>
    <row r="110" spans="1:10" x14ac:dyDescent="0.2">
      <c r="A110" s="227"/>
      <c r="B110" s="239"/>
      <c r="C110" s="85" t="str">
        <f>'PROPOSTA MODELO'!C248</f>
        <v>MONGAGUÁ</v>
      </c>
      <c r="D110" s="85" t="s">
        <v>1469</v>
      </c>
      <c r="E110" s="85" t="s">
        <v>1470</v>
      </c>
      <c r="F110" s="85" t="s">
        <v>1471</v>
      </c>
      <c r="G110" s="88">
        <v>1334484292</v>
      </c>
      <c r="H110" s="103" t="str">
        <f>'PROPOSTA MODELO'!I248</f>
        <v>C1</v>
      </c>
      <c r="I110" s="103">
        <f>'PROPOSTA MODELO'!J248</f>
        <v>0</v>
      </c>
      <c r="J110" s="104">
        <f>'PROPOSTA MODELO'!K248</f>
        <v>0</v>
      </c>
    </row>
    <row r="111" spans="1:10" x14ac:dyDescent="0.2">
      <c r="A111" s="227"/>
      <c r="B111" s="239"/>
      <c r="C111" s="85" t="str">
        <f>'PROPOSTA MODELO'!C249</f>
        <v>SANTOS</v>
      </c>
      <c r="D111" s="85" t="s">
        <v>1472</v>
      </c>
      <c r="E111" s="85" t="s">
        <v>1473</v>
      </c>
      <c r="F111" s="85"/>
      <c r="G111" s="88">
        <v>1332216257</v>
      </c>
      <c r="H111" s="103" t="str">
        <f>'PROPOSTA MODELO'!I249</f>
        <v>D1</v>
      </c>
      <c r="I111" s="103">
        <f>'PROPOSTA MODELO'!J249</f>
        <v>0</v>
      </c>
      <c r="J111" s="104">
        <f>'PROPOSTA MODELO'!K249</f>
        <v>0</v>
      </c>
    </row>
    <row r="112" spans="1:10" x14ac:dyDescent="0.2">
      <c r="A112" s="227"/>
      <c r="B112" s="86" t="str">
        <f>'PROPOSTA MODELO'!B250</f>
        <v>Vale do Ribeira</v>
      </c>
      <c r="C112" s="85" t="str">
        <f>'PROPOSTA MODELO'!C250</f>
        <v>JUQUIÁ</v>
      </c>
      <c r="D112" s="85" t="s">
        <v>1430</v>
      </c>
      <c r="E112" s="85" t="s">
        <v>1431</v>
      </c>
      <c r="F112" s="85"/>
      <c r="G112" s="88">
        <v>1338441109</v>
      </c>
      <c r="H112" s="103" t="str">
        <f>'PROPOSTA MODELO'!I250</f>
        <v>A2</v>
      </c>
      <c r="I112" s="103">
        <f>'PROPOSTA MODELO'!J250</f>
        <v>0</v>
      </c>
      <c r="J112" s="104">
        <f>'PROPOSTA MODELO'!K250</f>
        <v>0</v>
      </c>
    </row>
    <row r="113" spans="1:10" x14ac:dyDescent="0.2">
      <c r="A113" s="227"/>
      <c r="B113" s="239" t="str">
        <f>'PROPOSTA MODELO'!B251</f>
        <v>Taubaté</v>
      </c>
      <c r="C113" s="85" t="str">
        <f>'PROPOSTA MODELO'!C252</f>
        <v>CACHOEIRA PAULISTA</v>
      </c>
      <c r="D113" s="13" t="s">
        <v>1438</v>
      </c>
      <c r="E113" s="85" t="s">
        <v>1437</v>
      </c>
      <c r="F113" s="85"/>
      <c r="G113" s="88">
        <v>1231012804</v>
      </c>
      <c r="H113" s="103" t="str">
        <f>'PROPOSTA MODELO'!I252</f>
        <v>A2</v>
      </c>
      <c r="I113" s="103">
        <f>'PROPOSTA MODELO'!J252</f>
        <v>0</v>
      </c>
      <c r="J113" s="104">
        <f>'PROPOSTA MODELO'!K252</f>
        <v>0</v>
      </c>
    </row>
    <row r="114" spans="1:10" x14ac:dyDescent="0.2">
      <c r="A114" s="227"/>
      <c r="B114" s="239"/>
      <c r="C114" s="85" t="str">
        <f>'PROPOSTA MODELO'!C253</f>
        <v>CARAGUATATUBA</v>
      </c>
      <c r="D114" s="85" t="s">
        <v>1439</v>
      </c>
      <c r="E114" s="85" t="s">
        <v>1440</v>
      </c>
      <c r="F114" s="85"/>
      <c r="G114" s="88">
        <v>1238821099</v>
      </c>
      <c r="H114" s="103" t="str">
        <f>'PROPOSTA MODELO'!I253</f>
        <v>C2</v>
      </c>
      <c r="I114" s="103">
        <f>'PROPOSTA MODELO'!J253</f>
        <v>0</v>
      </c>
      <c r="J114" s="104">
        <f>'PROPOSTA MODELO'!K253</f>
        <v>0</v>
      </c>
    </row>
    <row r="115" spans="1:10" x14ac:dyDescent="0.2">
      <c r="A115" s="227"/>
      <c r="B115" s="239"/>
      <c r="C115" s="85" t="str">
        <f>'PROPOSTA MODELO'!C254</f>
        <v>CRUZEIRO</v>
      </c>
      <c r="D115" s="85" t="s">
        <v>1441</v>
      </c>
      <c r="E115" s="85" t="s">
        <v>1442</v>
      </c>
      <c r="F115" s="85" t="s">
        <v>1443</v>
      </c>
      <c r="G115" s="88">
        <v>1231442124</v>
      </c>
      <c r="H115" s="103" t="str">
        <f>'PROPOSTA MODELO'!I254</f>
        <v>B2</v>
      </c>
      <c r="I115" s="103" t="str">
        <f>'PROPOSTA MODELO'!J254</f>
        <v>X</v>
      </c>
      <c r="J115" s="104">
        <f>'PROPOSTA MODELO'!K254</f>
        <v>0</v>
      </c>
    </row>
    <row r="116" spans="1:10" x14ac:dyDescent="0.2">
      <c r="A116" s="227"/>
      <c r="B116" s="239"/>
      <c r="C116" s="85" t="str">
        <f>'PROPOSTA MODELO'!C255</f>
        <v>GUARATINGUETÁ</v>
      </c>
      <c r="D116" s="85" t="s">
        <v>1444</v>
      </c>
      <c r="E116" s="85" t="s">
        <v>1445</v>
      </c>
      <c r="F116" s="85" t="s">
        <v>1446</v>
      </c>
      <c r="G116" s="88">
        <v>1231251038</v>
      </c>
      <c r="H116" s="103" t="str">
        <f>'PROPOSTA MODELO'!I255</f>
        <v>B2</v>
      </c>
      <c r="I116" s="103">
        <f>'PROPOSTA MODELO'!J255</f>
        <v>0</v>
      </c>
      <c r="J116" s="104">
        <f>'PROPOSTA MODELO'!K255</f>
        <v>0</v>
      </c>
    </row>
    <row r="117" spans="1:10" x14ac:dyDescent="0.2">
      <c r="A117" s="227"/>
      <c r="B117" s="239"/>
      <c r="C117" s="85" t="str">
        <f>'PROPOSTA MODELO'!C257</f>
        <v>JACAREÍ</v>
      </c>
      <c r="D117" s="85" t="s">
        <v>1447</v>
      </c>
      <c r="E117" s="85" t="s">
        <v>1448</v>
      </c>
      <c r="F117" s="85"/>
      <c r="G117" s="88">
        <v>1239514657</v>
      </c>
      <c r="H117" s="103" t="str">
        <f>'PROPOSTA MODELO'!I257</f>
        <v>B1</v>
      </c>
      <c r="I117" s="103">
        <f>'PROPOSTA MODELO'!J257</f>
        <v>0</v>
      </c>
      <c r="J117" s="104">
        <f>'PROPOSTA MODELO'!K257</f>
        <v>0</v>
      </c>
    </row>
    <row r="118" spans="1:10" x14ac:dyDescent="0.2">
      <c r="A118" s="227"/>
      <c r="B118" s="239"/>
      <c r="C118" s="85" t="str">
        <f>'PROPOSTA MODELO'!C258</f>
        <v>JACAREÍ</v>
      </c>
      <c r="D118" s="85" t="s">
        <v>1447</v>
      </c>
      <c r="E118" s="85" t="s">
        <v>1449</v>
      </c>
      <c r="F118" s="85" t="s">
        <v>1450</v>
      </c>
      <c r="G118" s="88">
        <v>1239517852</v>
      </c>
      <c r="H118" s="103" t="str">
        <f>'PROPOSTA MODELO'!I258</f>
        <v>B1</v>
      </c>
      <c r="I118" s="103" t="str">
        <f>'PROPOSTA MODELO'!J258</f>
        <v>X</v>
      </c>
      <c r="J118" s="104" t="str">
        <f>'PROPOSTA MODELO'!K258</f>
        <v>X</v>
      </c>
    </row>
    <row r="119" spans="1:10" x14ac:dyDescent="0.2">
      <c r="A119" s="227"/>
      <c r="B119" s="239"/>
      <c r="C119" s="85" t="str">
        <f>'PROPOSTA MODELO'!C259</f>
        <v>LORENA</v>
      </c>
      <c r="D119" s="85" t="s">
        <v>1451</v>
      </c>
      <c r="E119" s="85" t="s">
        <v>1452</v>
      </c>
      <c r="F119" s="85"/>
      <c r="G119" s="88">
        <v>1231858704</v>
      </c>
      <c r="H119" s="103" t="str">
        <f>'PROPOSTA MODELO'!I259</f>
        <v>B2</v>
      </c>
      <c r="I119" s="103" t="str">
        <f>'PROPOSTA MODELO'!J259</f>
        <v>X</v>
      </c>
      <c r="J119" s="104">
        <f>'PROPOSTA MODELO'!K259</f>
        <v>0</v>
      </c>
    </row>
    <row r="120" spans="1:10" x14ac:dyDescent="0.2">
      <c r="A120" s="227"/>
      <c r="B120" s="239"/>
      <c r="C120" s="85" t="str">
        <f>'PROPOSTA MODELO'!C260</f>
        <v>PARAIBUNA</v>
      </c>
      <c r="D120" s="85" t="s">
        <v>1453</v>
      </c>
      <c r="E120" s="85" t="s">
        <v>1454</v>
      </c>
      <c r="F120" s="85"/>
      <c r="G120" s="88">
        <v>1239740629</v>
      </c>
      <c r="H120" s="103" t="str">
        <f>'PROPOSTA MODELO'!I260</f>
        <v>A2</v>
      </c>
      <c r="I120" s="103">
        <f>'PROPOSTA MODELO'!J260</f>
        <v>0</v>
      </c>
      <c r="J120" s="104">
        <f>'PROPOSTA MODELO'!K260</f>
        <v>0</v>
      </c>
    </row>
    <row r="121" spans="1:10" x14ac:dyDescent="0.2">
      <c r="A121" s="227"/>
      <c r="B121" s="239"/>
      <c r="C121" s="85" t="str">
        <f>'PROPOSTA MODELO'!C261</f>
        <v>PINDAMONHANGABA</v>
      </c>
      <c r="D121" s="85" t="s">
        <v>1455</v>
      </c>
      <c r="E121" s="85" t="s">
        <v>1456</v>
      </c>
      <c r="F121" s="85" t="s">
        <v>1457</v>
      </c>
      <c r="G121" s="88">
        <v>1236431099</v>
      </c>
      <c r="H121" s="103" t="str">
        <f>'PROPOSTA MODELO'!I261</f>
        <v>B2</v>
      </c>
      <c r="I121" s="103">
        <f>'PROPOSTA MODELO'!J261</f>
        <v>0</v>
      </c>
      <c r="J121" s="104">
        <f>'PROPOSTA MODELO'!K261</f>
        <v>0</v>
      </c>
    </row>
    <row r="122" spans="1:10" x14ac:dyDescent="0.2">
      <c r="A122" s="227"/>
      <c r="B122" s="239"/>
      <c r="C122" s="85" t="str">
        <f>'PROPOSTA MODELO'!C262</f>
        <v>SÃO JOSÉ DOS CAMPOS</v>
      </c>
      <c r="D122" s="85" t="s">
        <v>1458</v>
      </c>
      <c r="E122" s="85" t="s">
        <v>1459</v>
      </c>
      <c r="F122" s="85" t="s">
        <v>1450</v>
      </c>
      <c r="G122" s="88">
        <v>1239227549</v>
      </c>
      <c r="H122" s="103" t="str">
        <f>'PROPOSTA MODELO'!I262</f>
        <v>C1</v>
      </c>
      <c r="I122" s="103" t="str">
        <f>'PROPOSTA MODELO'!J262</f>
        <v>X</v>
      </c>
      <c r="J122" s="104">
        <f>'PROPOSTA MODELO'!K262</f>
        <v>0</v>
      </c>
    </row>
    <row r="123" spans="1:10" x14ac:dyDescent="0.2">
      <c r="A123" s="227"/>
      <c r="B123" s="239"/>
      <c r="C123" s="85" t="str">
        <f>'PROPOSTA MODELO'!C264</f>
        <v>TAUBATÉ</v>
      </c>
      <c r="D123" s="85" t="s">
        <v>1460</v>
      </c>
      <c r="E123" s="85" t="s">
        <v>1461</v>
      </c>
      <c r="F123" s="85" t="s">
        <v>1462</v>
      </c>
      <c r="G123" s="88">
        <v>1236211922</v>
      </c>
      <c r="H123" s="103" t="str">
        <f>'PROPOSTA MODELO'!I264</f>
        <v>B2</v>
      </c>
      <c r="I123" s="103">
        <f>'PROPOSTA MODELO'!J264</f>
        <v>0</v>
      </c>
      <c r="J123" s="104" t="str">
        <f>'PROPOSTA MODELO'!K264</f>
        <v>X</v>
      </c>
    </row>
    <row r="124" spans="1:10" x14ac:dyDescent="0.2">
      <c r="A124" s="227"/>
      <c r="B124" s="239"/>
      <c r="C124" s="85" t="str">
        <f>'PROPOSTA MODELO'!C265</f>
        <v>TAUBATÉ</v>
      </c>
      <c r="D124" s="85" t="s">
        <v>1434</v>
      </c>
      <c r="E124" s="85" t="s">
        <v>1435</v>
      </c>
      <c r="F124" s="85" t="s">
        <v>1436</v>
      </c>
      <c r="G124" s="88">
        <v>1236327512</v>
      </c>
      <c r="H124" s="103" t="str">
        <f>'PROPOSTA MODELO'!I265</f>
        <v>C2</v>
      </c>
      <c r="I124" s="103" t="str">
        <f>'PROPOSTA MODELO'!J265</f>
        <v>X</v>
      </c>
      <c r="J124" s="104" t="str">
        <f>'PROPOSTA MODELO'!K265</f>
        <v>X</v>
      </c>
    </row>
    <row r="125" spans="1:10" ht="13.5" thickBot="1" x14ac:dyDescent="0.25">
      <c r="A125" s="228"/>
      <c r="B125" s="240"/>
      <c r="C125" s="100" t="str">
        <f>'PROPOSTA MODELO'!C268</f>
        <v>UBATUBA</v>
      </c>
      <c r="D125" s="100" t="s">
        <v>1432</v>
      </c>
      <c r="E125" s="100" t="s">
        <v>1433</v>
      </c>
      <c r="F125" s="100"/>
      <c r="G125" s="98">
        <v>1238326013</v>
      </c>
      <c r="H125" s="105" t="str">
        <f>'PROPOSTA MODELO'!I268</f>
        <v>B2</v>
      </c>
      <c r="I125" s="105">
        <f>'PROPOSTA MODELO'!J268</f>
        <v>0</v>
      </c>
      <c r="J125" s="106">
        <f>'PROPOSTA MODELO'!K268</f>
        <v>0</v>
      </c>
    </row>
  </sheetData>
  <sheetProtection sheet="1" objects="1" scenarios="1"/>
  <mergeCells count="16">
    <mergeCell ref="B74:B107"/>
    <mergeCell ref="A74:A107"/>
    <mergeCell ref="B108:B111"/>
    <mergeCell ref="B113:B125"/>
    <mergeCell ref="A108:A125"/>
    <mergeCell ref="B67:B73"/>
    <mergeCell ref="A39:A73"/>
    <mergeCell ref="B5:B14"/>
    <mergeCell ref="B15:B20"/>
    <mergeCell ref="B21:B28"/>
    <mergeCell ref="B29:B38"/>
    <mergeCell ref="A21:A38"/>
    <mergeCell ref="B39:B58"/>
    <mergeCell ref="A2:A20"/>
    <mergeCell ref="B2:B4"/>
    <mergeCell ref="B59:B66"/>
  </mergeCells>
  <conditionalFormatting sqref="H1:J1 H5:J9 H11:J1048576">
    <cfRule type="cellIs" dxfId="2" priority="5" operator="equal">
      <formula>0</formula>
    </cfRule>
  </conditionalFormatting>
  <conditionalFormatting sqref="H10:J10">
    <cfRule type="cellIs" dxfId="1" priority="2" operator="equal">
      <formula>0</formula>
    </cfRule>
  </conditionalFormatting>
  <conditionalFormatting sqref="H2:J4">
    <cfRule type="cellIs" dxfId="0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65" fitToHeight="0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C3A8766B417041948F7B891E2CDD29" ma:contentTypeVersion="4" ma:contentTypeDescription="Create a new document." ma:contentTypeScope="" ma:versionID="c48a17c74ed310543e3eb0c2d408fa93">
  <xsd:schema xmlns:xsd="http://www.w3.org/2001/XMLSchema" xmlns:xs="http://www.w3.org/2001/XMLSchema" xmlns:p="http://schemas.microsoft.com/office/2006/metadata/properties" xmlns:ns2="01155ea4-585f-4d5e-8092-2d519e1e5b61" xmlns:ns3="ecba7b22-95d3-4fb1-a091-0b638237f2d6" targetNamespace="http://schemas.microsoft.com/office/2006/metadata/properties" ma:root="true" ma:fieldsID="72382e8857f8780af12f3a38819a21cf" ns2:_="" ns3:_="">
    <xsd:import namespace="01155ea4-585f-4d5e-8092-2d519e1e5b61"/>
    <xsd:import namespace="ecba7b22-95d3-4fb1-a091-0b638237f2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5ea4-585f-4d5e-8092-2d519e1e5b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ba7b22-95d3-4fb1-a091-0b638237f2d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C6CCB9-F9D5-4A4B-8049-705D13C767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5ea4-585f-4d5e-8092-2d519e1e5b61"/>
    <ds:schemaRef ds:uri="ecba7b22-95d3-4fb1-a091-0b638237f2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AFF0CA-F3D6-4EA5-AB5C-A482D4E13E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B23960-0519-4B7C-86A7-D9C7C046386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cba7b22-95d3-4fb1-a091-0b638237f2d6"/>
    <ds:schemaRef ds:uri="http://purl.org/dc/elements/1.1/"/>
    <ds:schemaRef ds:uri="http://schemas.microsoft.com/office/2006/metadata/properties"/>
    <ds:schemaRef ds:uri="http://schemas.microsoft.com/office/infopath/2007/PartnerControls"/>
    <ds:schemaRef ds:uri="01155ea4-585f-4d5e-8092-2d519e1e5b6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PROPOSTA MODELO</vt:lpstr>
      <vt:lpstr>CONSISTÊNCIA</vt:lpstr>
      <vt:lpstr>CIDADES</vt:lpstr>
      <vt:lpstr>LOCALIDADES</vt:lpstr>
      <vt:lpstr>LOCALIDADES!Titulos_de_impressao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CARAMIT GOMES</dc:creator>
  <cp:lastModifiedBy>Cintia Jose de Barros</cp:lastModifiedBy>
  <cp:lastPrinted>2018-06-11T19:28:10Z</cp:lastPrinted>
  <dcterms:created xsi:type="dcterms:W3CDTF">2016-04-27T15:34:30Z</dcterms:created>
  <dcterms:modified xsi:type="dcterms:W3CDTF">2018-06-25T19:55:35Z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0x0101009EC3A8766B417041948F7B891E2CDD29</vt:lpwstr>
  </property>
</Properties>
</file>